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8" yWindow="-108" windowWidth="15576" windowHeight="1104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externalReferences>
    <externalReference r:id="rId7"/>
  </externalReferences>
  <definedNames>
    <definedName name="_xlnm._FilterDatabase" localSheetId="2" hidden="1">'Выполнение работ'!$A$3:$O$70</definedName>
    <definedName name="_xlnm._FilterDatabase" localSheetId="3" hidden="1">'Финансирование '!$D$2:$D$94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'!$6:$10</definedName>
    <definedName name="_xlnm.Print_Area" localSheetId="2">'Выполнение работ'!$A$1:$Q$81</definedName>
    <definedName name="_xlnm.Print_Area" localSheetId="3">'Финансирование '!$A$1:$AR$69</definedName>
  </definedNames>
  <calcPr calcId="162913" refMode="R1C1"/>
</workbook>
</file>

<file path=xl/calcChain.xml><?xml version="1.0" encoding="utf-8"?>
<calcChain xmlns="http://schemas.openxmlformats.org/spreadsheetml/2006/main">
  <c r="J39" i="13" l="1"/>
  <c r="F38" i="13"/>
  <c r="F39" i="13"/>
  <c r="F37" i="13"/>
  <c r="K37" i="13"/>
  <c r="H37" i="13"/>
  <c r="J37" i="13" s="1"/>
  <c r="K38" i="13"/>
  <c r="N34" i="13"/>
  <c r="K34" i="13"/>
  <c r="N33" i="13"/>
  <c r="K33" i="13"/>
  <c r="H33" i="13"/>
  <c r="J33" i="13" s="1"/>
  <c r="I48" i="13"/>
  <c r="F48" i="13" s="1"/>
  <c r="I47" i="13"/>
  <c r="F47" i="13" s="1"/>
  <c r="I46" i="13"/>
  <c r="I12" i="13" s="1"/>
  <c r="F34" i="13"/>
  <c r="F32" i="13" s="1"/>
  <c r="F33" i="13"/>
  <c r="I14" i="13" l="1"/>
  <c r="I45" i="13"/>
  <c r="I13" i="13"/>
  <c r="F46" i="13"/>
  <c r="G34" i="13"/>
  <c r="I36" i="13"/>
  <c r="AD45" i="13"/>
  <c r="E39" i="13"/>
  <c r="G39" i="13" s="1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H35" i="13"/>
  <c r="E34" i="13"/>
  <c r="E33" i="13"/>
  <c r="G33" i="13" s="1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H31" i="13"/>
  <c r="F12" i="13" l="1"/>
  <c r="F45" i="13"/>
  <c r="E32" i="13"/>
  <c r="G32" i="13" s="1"/>
  <c r="N62" i="13"/>
  <c r="E51" i="13"/>
  <c r="E53" i="13"/>
  <c r="E44" i="13"/>
  <c r="E41" i="13"/>
  <c r="AS44" i="13"/>
  <c r="AQ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K42" i="13"/>
  <c r="K47" i="13"/>
  <c r="Z40" i="13"/>
  <c r="E40" i="13" s="1"/>
  <c r="F21" i="13" l="1"/>
  <c r="E38" i="13"/>
  <c r="G38" i="13" s="1"/>
  <c r="AP36" i="13"/>
  <c r="AD32" i="13"/>
  <c r="X32" i="13"/>
  <c r="V32" i="13"/>
  <c r="R32" i="13"/>
  <c r="L32" i="13"/>
  <c r="G17" i="13"/>
  <c r="F17" i="13"/>
  <c r="G16" i="13"/>
  <c r="F16" i="13"/>
  <c r="F14" i="13"/>
  <c r="F13" i="13"/>
  <c r="AO50" i="13"/>
  <c r="E50" i="13" s="1"/>
  <c r="AS62" i="13"/>
  <c r="E63" i="13"/>
  <c r="E62" i="13" s="1"/>
  <c r="AO55" i="13"/>
  <c r="AO52" i="13"/>
  <c r="E52" i="13" s="1"/>
  <c r="AS51" i="13"/>
  <c r="AS43" i="13"/>
  <c r="K48" i="13"/>
  <c r="K14" i="13" s="1"/>
  <c r="K61" i="13" s="1"/>
  <c r="N48" i="13"/>
  <c r="N14" i="13" s="1"/>
  <c r="N61" i="13" s="1"/>
  <c r="Q48" i="13"/>
  <c r="Q14" i="13" s="1"/>
  <c r="Q61" i="13" s="1"/>
  <c r="T48" i="13"/>
  <c r="T14" i="13" s="1"/>
  <c r="T61" i="13" s="1"/>
  <c r="W48" i="13"/>
  <c r="W14" i="13" s="1"/>
  <c r="W61" i="13" s="1"/>
  <c r="Z48" i="13"/>
  <c r="Z14" i="13" s="1"/>
  <c r="Z61" i="13" s="1"/>
  <c r="AC48" i="13"/>
  <c r="AC14" i="13" s="1"/>
  <c r="AC61" i="13" s="1"/>
  <c r="AF48" i="13"/>
  <c r="AF14" i="13" s="1"/>
  <c r="AF61" i="13" s="1"/>
  <c r="AI48" i="13"/>
  <c r="AI14" i="13" s="1"/>
  <c r="AI61" i="13" s="1"/>
  <c r="AL48" i="13"/>
  <c r="AL14" i="13" s="1"/>
  <c r="AL61" i="13" s="1"/>
  <c r="AO48" i="13"/>
  <c r="H48" i="13"/>
  <c r="K13" i="13"/>
  <c r="K60" i="13" s="1"/>
  <c r="N47" i="13"/>
  <c r="N13" i="13" s="1"/>
  <c r="N60" i="13" s="1"/>
  <c r="Q47" i="13"/>
  <c r="Q13" i="13" s="1"/>
  <c r="Q60" i="13" s="1"/>
  <c r="T47" i="13"/>
  <c r="T13" i="13" s="1"/>
  <c r="T60" i="13" s="1"/>
  <c r="W47" i="13"/>
  <c r="W13" i="13" s="1"/>
  <c r="W60" i="13" s="1"/>
  <c r="Z47" i="13"/>
  <c r="Z13" i="13" s="1"/>
  <c r="Z60" i="13" s="1"/>
  <c r="AC47" i="13"/>
  <c r="AC13" i="13" s="1"/>
  <c r="AF47" i="13"/>
  <c r="AF13" i="13" s="1"/>
  <c r="AF60" i="13" s="1"/>
  <c r="AI47" i="13"/>
  <c r="AI13" i="13" s="1"/>
  <c r="AI60" i="13" s="1"/>
  <c r="AL47" i="13"/>
  <c r="AL13" i="13" s="1"/>
  <c r="AL60" i="13" s="1"/>
  <c r="AO47" i="13"/>
  <c r="AO13" i="13" s="1"/>
  <c r="H47" i="13"/>
  <c r="K46" i="13"/>
  <c r="K12" i="13" s="1"/>
  <c r="N46" i="13"/>
  <c r="Q46" i="13"/>
  <c r="T46" i="13"/>
  <c r="W46" i="13"/>
  <c r="Z46" i="13"/>
  <c r="AC46" i="13"/>
  <c r="AF46" i="13"/>
  <c r="AI46" i="13"/>
  <c r="AL46" i="13"/>
  <c r="AO46" i="13"/>
  <c r="K36" i="13"/>
  <c r="N36" i="13"/>
  <c r="Q36" i="13"/>
  <c r="T36" i="13"/>
  <c r="W36" i="13"/>
  <c r="Z36" i="13"/>
  <c r="AC36" i="13"/>
  <c r="AF36" i="13"/>
  <c r="AI36" i="13"/>
  <c r="AL36" i="13"/>
  <c r="AO36" i="13"/>
  <c r="AS39" i="13"/>
  <c r="AS38" i="13"/>
  <c r="I32" i="13"/>
  <c r="K32" i="13"/>
  <c r="N32" i="13"/>
  <c r="Q32" i="13"/>
  <c r="T32" i="13"/>
  <c r="W32" i="13"/>
  <c r="Z32" i="13"/>
  <c r="AA32" i="13"/>
  <c r="AB32" i="13"/>
  <c r="AC32" i="13"/>
  <c r="AE32" i="13"/>
  <c r="AF32" i="13"/>
  <c r="AG32" i="13"/>
  <c r="AH32" i="13"/>
  <c r="AI32" i="13"/>
  <c r="AK32" i="13"/>
  <c r="AL32" i="13"/>
  <c r="AM32" i="13"/>
  <c r="AN32" i="13"/>
  <c r="AO32" i="13"/>
  <c r="H32" i="13"/>
  <c r="AS34" i="13"/>
  <c r="AS33" i="13"/>
  <c r="L24" i="17"/>
  <c r="F24" i="17"/>
  <c r="F13" i="17" s="1"/>
  <c r="L23" i="17"/>
  <c r="F23" i="17"/>
  <c r="F12" i="17" s="1"/>
  <c r="E21" i="17"/>
  <c r="L20" i="17"/>
  <c r="G20" i="17"/>
  <c r="L19" i="17"/>
  <c r="L18" i="17"/>
  <c r="L17" i="17"/>
  <c r="F14" i="17"/>
  <c r="E14" i="17"/>
  <c r="F11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F23" i="13" l="1"/>
  <c r="F22" i="13"/>
  <c r="AQ14" i="13"/>
  <c r="AQ23" i="13" s="1"/>
  <c r="G15" i="13"/>
  <c r="AF45" i="13"/>
  <c r="T45" i="13"/>
  <c r="AC60" i="13"/>
  <c r="AL45" i="13"/>
  <c r="N45" i="13"/>
  <c r="AG13" i="13"/>
  <c r="AQ32" i="13"/>
  <c r="AQ13" i="13"/>
  <c r="AQ22" i="13" s="1"/>
  <c r="AB36" i="13"/>
  <c r="AB13" i="13"/>
  <c r="AE13" i="13"/>
  <c r="AK13" i="13"/>
  <c r="H13" i="13"/>
  <c r="E47" i="13"/>
  <c r="G47" i="13" s="1"/>
  <c r="AO45" i="13"/>
  <c r="AC45" i="13"/>
  <c r="Q45" i="13"/>
  <c r="H14" i="13"/>
  <c r="E48" i="13"/>
  <c r="G48" i="13" s="1"/>
  <c r="Z42" i="13"/>
  <c r="E43" i="13"/>
  <c r="AA13" i="13"/>
  <c r="F15" i="13"/>
  <c r="Z12" i="13"/>
  <c r="Z59" i="13" s="1"/>
  <c r="Z45" i="13"/>
  <c r="AI45" i="13"/>
  <c r="W45" i="13"/>
  <c r="AO14" i="13"/>
  <c r="AO61" i="13" s="1"/>
  <c r="AO54" i="13"/>
  <c r="E54" i="13" s="1"/>
  <c r="E55" i="13"/>
  <c r="AL12" i="13"/>
  <c r="AL59" i="13" s="1"/>
  <c r="N12" i="13"/>
  <c r="N59" i="13" s="1"/>
  <c r="AI12" i="13"/>
  <c r="AI11" i="13" s="1"/>
  <c r="W12" i="13"/>
  <c r="W59" i="13" s="1"/>
  <c r="W58" i="13" s="1"/>
  <c r="F11" i="13"/>
  <c r="AF12" i="13"/>
  <c r="AF11" i="13" s="1"/>
  <c r="T12" i="13"/>
  <c r="T59" i="13" s="1"/>
  <c r="AO12" i="13"/>
  <c r="AO59" i="13" s="1"/>
  <c r="AC12" i="13"/>
  <c r="AC11" i="13" s="1"/>
  <c r="Q12" i="13"/>
  <c r="Q59" i="13" s="1"/>
  <c r="X14" i="13"/>
  <c r="AG14" i="13"/>
  <c r="AM13" i="13"/>
  <c r="AB14" i="13"/>
  <c r="AD14" i="13"/>
  <c r="AM14" i="13"/>
  <c r="AK14" i="13"/>
  <c r="AE14" i="13"/>
  <c r="AN14" i="13"/>
  <c r="AJ14" i="13"/>
  <c r="AH14" i="13"/>
  <c r="Y14" i="13"/>
  <c r="AA14" i="13"/>
  <c r="AJ13" i="13"/>
  <c r="O32" i="13"/>
  <c r="S32" i="13"/>
  <c r="AP13" i="13"/>
  <c r="AP22" i="13" s="1"/>
  <c r="AP32" i="13"/>
  <c r="P32" i="13"/>
  <c r="AQ36" i="13"/>
  <c r="AQ12" i="13"/>
  <c r="U32" i="13"/>
  <c r="Y32" i="13"/>
  <c r="M32" i="13"/>
  <c r="AJ32" i="13"/>
  <c r="AP14" i="13"/>
  <c r="AP23" i="13" s="1"/>
  <c r="J32" i="13"/>
  <c r="K59" i="13"/>
  <c r="K45" i="13"/>
  <c r="AO22" i="13"/>
  <c r="AI22" i="13"/>
  <c r="T22" i="13"/>
  <c r="N22" i="13"/>
  <c r="K22" i="13"/>
  <c r="AL23" i="13"/>
  <c r="AF23" i="13"/>
  <c r="AC23" i="13"/>
  <c r="W23" i="13"/>
  <c r="Q23" i="13"/>
  <c r="K23" i="13"/>
  <c r="AL22" i="13"/>
  <c r="AF22" i="13"/>
  <c r="AC22" i="13"/>
  <c r="W22" i="13"/>
  <c r="Q22" i="13"/>
  <c r="AI23" i="13"/>
  <c r="Z23" i="13"/>
  <c r="T23" i="13"/>
  <c r="N23" i="13"/>
  <c r="AO60" i="13"/>
  <c r="AP12" i="13"/>
  <c r="U36" i="13"/>
  <c r="V36" i="13"/>
  <c r="R36" i="13"/>
  <c r="S36" i="13"/>
  <c r="O36" i="13"/>
  <c r="P36" i="13"/>
  <c r="L36" i="13"/>
  <c r="M36" i="13"/>
  <c r="X36" i="13"/>
  <c r="Y36" i="13"/>
  <c r="AA36" i="13"/>
  <c r="AD36" i="13"/>
  <c r="AM36" i="13"/>
  <c r="AN36" i="13"/>
  <c r="AK36" i="13"/>
  <c r="AG36" i="13"/>
  <c r="AH36" i="13"/>
  <c r="AJ36" i="13"/>
  <c r="AI21" i="13"/>
  <c r="Q21" i="13"/>
  <c r="K21" i="13"/>
  <c r="K11" i="13"/>
  <c r="Z22" i="13"/>
  <c r="AS32" i="13"/>
  <c r="AS48" i="13"/>
  <c r="AS47" i="13"/>
  <c r="C5" i="8"/>
  <c r="D5" i="8" s="1"/>
  <c r="C8" i="8"/>
  <c r="D8" i="8" s="1"/>
  <c r="C11" i="8"/>
  <c r="D11" i="8" s="1"/>
  <c r="G14" i="17"/>
  <c r="F16" i="17"/>
  <c r="G18" i="17"/>
  <c r="G24" i="17"/>
  <c r="G17" i="17"/>
  <c r="G19" i="17"/>
  <c r="G23" i="17"/>
  <c r="F10" i="17"/>
  <c r="E11" i="17"/>
  <c r="E12" i="17"/>
  <c r="G12" i="17" s="1"/>
  <c r="E13" i="17"/>
  <c r="G13" i="17" s="1"/>
  <c r="E16" i="17"/>
  <c r="F21" i="17"/>
  <c r="G21" i="17" s="1"/>
  <c r="C14" i="8"/>
  <c r="D14" i="8" s="1"/>
  <c r="C19" i="8"/>
  <c r="D19" i="8" s="1"/>
  <c r="F36" i="13" l="1"/>
  <c r="H61" i="13"/>
  <c r="J14" i="13"/>
  <c r="AS13" i="13"/>
  <c r="J13" i="13"/>
  <c r="AF21" i="13"/>
  <c r="T21" i="13"/>
  <c r="N11" i="13"/>
  <c r="AC21" i="13"/>
  <c r="AC20" i="13" s="1"/>
  <c r="AQ21" i="13"/>
  <c r="AQ20" i="13" s="1"/>
  <c r="T11" i="13"/>
  <c r="AE36" i="13"/>
  <c r="N21" i="13"/>
  <c r="N20" i="13" s="1"/>
  <c r="AF20" i="13"/>
  <c r="Q20" i="13"/>
  <c r="Z11" i="13"/>
  <c r="W11" i="13"/>
  <c r="W21" i="13"/>
  <c r="W20" i="13" s="1"/>
  <c r="Q11" i="13"/>
  <c r="AI20" i="13"/>
  <c r="Z21" i="13"/>
  <c r="Z20" i="13" s="1"/>
  <c r="E13" i="13"/>
  <c r="G13" i="13" s="1"/>
  <c r="H60" i="13"/>
  <c r="E60" i="13" s="1"/>
  <c r="H23" i="13"/>
  <c r="AK22" i="13"/>
  <c r="AH23" i="13"/>
  <c r="AG22" i="13"/>
  <c r="R22" i="13"/>
  <c r="AB22" i="13"/>
  <c r="AL11" i="13"/>
  <c r="P23" i="13"/>
  <c r="AA22" i="13"/>
  <c r="AE22" i="13"/>
  <c r="AF59" i="13"/>
  <c r="AF58" i="13" s="1"/>
  <c r="AL21" i="13"/>
  <c r="AL20" i="13" s="1"/>
  <c r="AO23" i="13"/>
  <c r="AO11" i="13"/>
  <c r="AJ22" i="13"/>
  <c r="U23" i="13"/>
  <c r="AN23" i="13"/>
  <c r="L23" i="13"/>
  <c r="L61" i="13"/>
  <c r="AK23" i="13"/>
  <c r="AM23" i="13"/>
  <c r="R23" i="13"/>
  <c r="AM22" i="13"/>
  <c r="AE23" i="13"/>
  <c r="I23" i="13"/>
  <c r="J23" i="13" s="1"/>
  <c r="I61" i="13"/>
  <c r="T20" i="13"/>
  <c r="K20" i="13"/>
  <c r="AJ23" i="13"/>
  <c r="M23" i="13"/>
  <c r="M61" i="13"/>
  <c r="X23" i="13"/>
  <c r="E14" i="13"/>
  <c r="G14" i="13" s="1"/>
  <c r="AI59" i="13"/>
  <c r="AI58" i="13" s="1"/>
  <c r="AP21" i="13"/>
  <c r="AP20" i="13" s="1"/>
  <c r="AS14" i="13"/>
  <c r="AO21" i="13"/>
  <c r="AA23" i="13"/>
  <c r="Y23" i="13"/>
  <c r="V23" i="13"/>
  <c r="AD23" i="13"/>
  <c r="AB23" i="13"/>
  <c r="AG23" i="13"/>
  <c r="V22" i="13"/>
  <c r="H22" i="13"/>
  <c r="AP11" i="13"/>
  <c r="AK12" i="13"/>
  <c r="AK45" i="13"/>
  <c r="AM12" i="13"/>
  <c r="AM45" i="13"/>
  <c r="AE12" i="13"/>
  <c r="AE45" i="13"/>
  <c r="AD12" i="13"/>
  <c r="AB12" i="13"/>
  <c r="AB45" i="13"/>
  <c r="AA12" i="13"/>
  <c r="AA45" i="13"/>
  <c r="Y12" i="13"/>
  <c r="Y45" i="13"/>
  <c r="M45" i="13"/>
  <c r="P45" i="13"/>
  <c r="S45" i="13"/>
  <c r="V45" i="13"/>
  <c r="AS42" i="13"/>
  <c r="E42" i="13"/>
  <c r="AH12" i="13"/>
  <c r="AH45" i="13"/>
  <c r="AN12" i="13"/>
  <c r="AN45" i="13"/>
  <c r="X12" i="13"/>
  <c r="X45" i="13"/>
  <c r="L45" i="13"/>
  <c r="O45" i="13"/>
  <c r="R45" i="13"/>
  <c r="U45" i="13"/>
  <c r="AJ12" i="13"/>
  <c r="AJ45" i="13"/>
  <c r="AG12" i="13"/>
  <c r="AG45" i="13"/>
  <c r="AC59" i="13"/>
  <c r="AC58" i="13" s="1"/>
  <c r="I60" i="13"/>
  <c r="X13" i="13"/>
  <c r="Y13" i="13"/>
  <c r="AD13" i="13"/>
  <c r="L60" i="13"/>
  <c r="M60" i="13"/>
  <c r="AN13" i="13"/>
  <c r="AH13" i="13"/>
  <c r="E61" i="13"/>
  <c r="K58" i="13"/>
  <c r="AQ11" i="13"/>
  <c r="AO58" i="13"/>
  <c r="AS61" i="13"/>
  <c r="I21" i="13"/>
  <c r="P21" i="13"/>
  <c r="T58" i="13"/>
  <c r="Z58" i="13"/>
  <c r="AL58" i="13"/>
  <c r="Q58" i="13"/>
  <c r="N58" i="13"/>
  <c r="E10" i="17"/>
  <c r="G10" i="17" s="1"/>
  <c r="G16" i="17"/>
  <c r="G11" i="17"/>
  <c r="C24" i="8"/>
  <c r="D24" i="8"/>
  <c r="F60" i="13" l="1"/>
  <c r="G60" i="13" s="1"/>
  <c r="J60" i="13"/>
  <c r="F61" i="13"/>
  <c r="G61" i="13" s="1"/>
  <c r="J61" i="13"/>
  <c r="AO20" i="13"/>
  <c r="E23" i="13"/>
  <c r="G23" i="13" s="1"/>
  <c r="AS23" i="13"/>
  <c r="E22" i="13"/>
  <c r="G22" i="13" s="1"/>
  <c r="AS60" i="13"/>
  <c r="AS22" i="13"/>
  <c r="AH11" i="13"/>
  <c r="O11" i="13"/>
  <c r="P22" i="13"/>
  <c r="P20" i="13" s="1"/>
  <c r="AH22" i="13"/>
  <c r="M22" i="13"/>
  <c r="S23" i="13"/>
  <c r="AD22" i="13"/>
  <c r="Y22" i="13"/>
  <c r="I22" i="13"/>
  <c r="O22" i="13"/>
  <c r="U22" i="13"/>
  <c r="AN22" i="13"/>
  <c r="L22" i="13"/>
  <c r="O23" i="13"/>
  <c r="S22" i="13"/>
  <c r="X22" i="13"/>
  <c r="U58" i="13"/>
  <c r="U21" i="13"/>
  <c r="U11" i="13"/>
  <c r="V58" i="13"/>
  <c r="V11" i="13"/>
  <c r="V21" i="13"/>
  <c r="V20" i="13" s="1"/>
  <c r="R58" i="13"/>
  <c r="R11" i="13"/>
  <c r="R21" i="13"/>
  <c r="R20" i="13" s="1"/>
  <c r="S58" i="13"/>
  <c r="S21" i="13"/>
  <c r="S11" i="13"/>
  <c r="O58" i="13"/>
  <c r="O21" i="13"/>
  <c r="P58" i="13"/>
  <c r="P11" i="13"/>
  <c r="L59" i="13"/>
  <c r="L58" i="13" s="1"/>
  <c r="L21" i="13"/>
  <c r="L11" i="13"/>
  <c r="M59" i="13"/>
  <c r="M58" i="13" s="1"/>
  <c r="M11" i="13"/>
  <c r="M21" i="13"/>
  <c r="I59" i="13"/>
  <c r="I11" i="13"/>
  <c r="X58" i="13"/>
  <c r="X11" i="13"/>
  <c r="X21" i="13"/>
  <c r="Y58" i="13"/>
  <c r="Y21" i="13"/>
  <c r="Y11" i="13"/>
  <c r="AA58" i="13"/>
  <c r="AA21" i="13"/>
  <c r="AA20" i="13" s="1"/>
  <c r="AA11" i="13"/>
  <c r="AB58" i="13"/>
  <c r="AB21" i="13"/>
  <c r="AB20" i="13" s="1"/>
  <c r="AB11" i="13"/>
  <c r="AD58" i="13"/>
  <c r="AD21" i="13"/>
  <c r="AD11" i="13"/>
  <c r="AE58" i="13"/>
  <c r="AE21" i="13"/>
  <c r="AE20" i="13" s="1"/>
  <c r="AE11" i="13"/>
  <c r="AM58" i="13"/>
  <c r="AM21" i="13"/>
  <c r="AM20" i="13" s="1"/>
  <c r="AM11" i="13"/>
  <c r="AN58" i="13"/>
  <c r="AN21" i="13"/>
  <c r="AN11" i="13"/>
  <c r="AK58" i="13"/>
  <c r="AK21" i="13"/>
  <c r="AK20" i="13" s="1"/>
  <c r="AK11" i="13"/>
  <c r="AH58" i="13"/>
  <c r="AH21" i="13"/>
  <c r="AJ58" i="13"/>
  <c r="AJ21" i="13"/>
  <c r="AJ20" i="13" s="1"/>
  <c r="AJ11" i="13"/>
  <c r="AG58" i="13"/>
  <c r="AG21" i="13"/>
  <c r="AG20" i="13" s="1"/>
  <c r="AG11" i="13"/>
  <c r="I58" i="13" l="1"/>
  <c r="F59" i="13"/>
  <c r="I20" i="13"/>
  <c r="J22" i="13"/>
  <c r="AD20" i="13"/>
  <c r="O20" i="13"/>
  <c r="AN20" i="13"/>
  <c r="Y20" i="13"/>
  <c r="S20" i="13"/>
  <c r="X20" i="13"/>
  <c r="AH20" i="13"/>
  <c r="M20" i="13"/>
  <c r="L20" i="13"/>
  <c r="U20" i="13"/>
  <c r="F58" i="13" l="1"/>
  <c r="F20" i="13"/>
  <c r="AS37" i="13"/>
  <c r="H36" i="13"/>
  <c r="E37" i="13"/>
  <c r="G37" i="13" s="1"/>
  <c r="H46" i="13"/>
  <c r="H45" i="13" s="1"/>
  <c r="E36" i="13" l="1"/>
  <c r="G36" i="13" s="1"/>
  <c r="J36" i="13"/>
  <c r="H12" i="13"/>
  <c r="AS36" i="13"/>
  <c r="E46" i="13"/>
  <c r="AS46" i="13"/>
  <c r="AS45" i="13" s="1"/>
  <c r="E45" i="13" l="1"/>
  <c r="G45" i="13" s="1"/>
  <c r="G46" i="13"/>
  <c r="E12" i="13"/>
  <c r="G12" i="13" s="1"/>
  <c r="G11" i="13" s="1"/>
  <c r="J12" i="13"/>
  <c r="H21" i="13"/>
  <c r="J21" i="13" s="1"/>
  <c r="H11" i="13"/>
  <c r="AS12" i="13"/>
  <c r="H59" i="13"/>
  <c r="H20" i="13"/>
  <c r="E21" i="13"/>
  <c r="G21" i="13" s="1"/>
  <c r="AS11" i="13" l="1"/>
  <c r="J11" i="13"/>
  <c r="AS21" i="13"/>
  <c r="E59" i="13"/>
  <c r="G59" i="13" s="1"/>
  <c r="J59" i="13"/>
  <c r="E20" i="13"/>
  <c r="G20" i="13" s="1"/>
  <c r="J20" i="13"/>
  <c r="E11" i="13"/>
  <c r="AA1" i="13" s="1"/>
  <c r="H58" i="13"/>
  <c r="E58" i="13"/>
  <c r="G58" i="13" s="1"/>
  <c r="AS59" i="13"/>
  <c r="AI1" i="13"/>
  <c r="J1" i="13"/>
  <c r="AO1" i="13"/>
  <c r="T1" i="13"/>
  <c r="O1" i="13"/>
  <c r="R1" i="13"/>
  <c r="H1" i="13"/>
  <c r="K1" i="13"/>
  <c r="AM1" i="13"/>
  <c r="M1" i="13"/>
  <c r="W1" i="13"/>
  <c r="V1" i="13"/>
  <c r="Y1" i="13"/>
  <c r="AK1" i="13"/>
  <c r="AB1" i="13"/>
  <c r="P1" i="13"/>
  <c r="X1" i="13"/>
  <c r="Z1" i="13"/>
  <c r="Q1" i="13"/>
  <c r="I1" i="13"/>
  <c r="AG1" i="13"/>
  <c r="AJ1" i="13"/>
  <c r="AF1" i="13"/>
  <c r="AC1" i="13"/>
  <c r="N1" i="13"/>
  <c r="AH1" i="13"/>
  <c r="S1" i="13"/>
  <c r="AN1" i="13"/>
  <c r="AD1" i="13"/>
  <c r="AS20" i="13"/>
  <c r="AS58" i="13" l="1"/>
  <c r="J58" i="13"/>
  <c r="AE1" i="13"/>
  <c r="AL1" i="13"/>
  <c r="U1" i="13"/>
  <c r="L1" i="13"/>
</calcChain>
</file>

<file path=xl/sharedStrings.xml><?xml version="1.0" encoding="utf-8"?>
<sst xmlns="http://schemas.openxmlformats.org/spreadsheetml/2006/main" count="968" uniqueCount="359">
  <si>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</si>
  <si>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</si>
  <si>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</si>
  <si>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</si>
  <si>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</si>
  <si>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</si>
  <si>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</si>
  <si>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</si>
  <si>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</si>
  <si>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</si>
  <si>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</si>
  <si>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</si>
  <si>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</si>
  <si>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</si>
  <si>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</si>
  <si>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</si>
  <si>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</si>
  <si>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</si>
  <si>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</si>
  <si>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</si>
  <si>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</si>
  <si>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</si>
  <si>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</si>
  <si>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</si>
  <si>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</si>
  <si>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</si>
  <si>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</si>
  <si>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</si>
  <si>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</si>
  <si>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</si>
  <si>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</si>
  <si>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</si>
  <si>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</si>
  <si>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</si>
  <si>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</si>
  <si>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</si>
  <si>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</si>
  <si>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</si>
  <si>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</si>
  <si>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</si>
  <si>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</si>
  <si>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</si>
  <si>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</si>
  <si>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</si>
  <si>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</si>
  <si>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</si>
  <si>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</si>
  <si>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</si>
  <si>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</si>
  <si>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</si>
  <si>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</si>
  <si>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</si>
  <si>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</si>
  <si>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</si>
  <si>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</si>
  <si>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</si>
  <si>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</si>
  <si>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</si>
  <si>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</si>
  <si>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</si>
  <si>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</si>
  <si>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</si>
  <si>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</si>
  <si>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</si>
  <si>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</si>
  <si>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</si>
  <si>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</si>
  <si>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</si>
  <si>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</si>
  <si>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</si>
  <si>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</si>
  <si>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</si>
  <si>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</si>
  <si>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</si>
  <si>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</si>
  <si>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</si>
  <si>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</si>
  <si>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</si>
  <si>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</si>
  <si>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</si>
  <si>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</si>
  <si>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</si>
  <si>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</si>
  <si>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</si>
  <si>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</si>
  <si>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</si>
  <si>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</si>
  <si>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</si>
  <si>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</si>
  <si>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</si>
  <si>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</si>
  <si>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</si>
  <si>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</si>
  <si>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</si>
  <si>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</si>
  <si>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</si>
  <si>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</si>
  <si>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</si>
  <si>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</si>
  <si>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</si>
  <si>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</si>
  <si>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</si>
  <si>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</si>
  <si>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</si>
  <si>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</si>
  <si>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</si>
  <si>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</si>
  <si>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</si>
  <si>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</si>
  <si>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</si>
  <si>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</si>
  <si>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</si>
  <si>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</si>
  <si>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</si>
  <si>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</si>
  <si>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</si>
  <si>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</si>
  <si>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</si>
  <si>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</si>
  <si>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</si>
  <si>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</si>
  <si>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</si>
  <si>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</si>
  <si>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</si>
  <si>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</si>
  <si>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</si>
  <si>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</si>
  <si>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</si>
  <si>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</si>
  <si>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</si>
  <si>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</si>
  <si>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</si>
  <si>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</si>
  <si>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</si>
  <si>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</si>
  <si>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</si>
  <si>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</si>
  <si>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</si>
  <si>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</si>
  <si>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</si>
  <si>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</si>
  <si>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</si>
  <si>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</si>
  <si>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</si>
  <si>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</si>
  <si>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</si>
  <si>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</si>
  <si>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</si>
  <si>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</si>
  <si>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</si>
  <si>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</si>
  <si>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</si>
  <si>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</si>
  <si>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</si>
  <si>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</si>
  <si>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</si>
  <si>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</si>
  <si>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</si>
  <si>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</si>
  <si>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</si>
  <si>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</si>
  <si>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</si>
  <si>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</si>
  <si>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</si>
  <si>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</si>
  <si>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</si>
  <si>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</si>
  <si>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</si>
  <si>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</si>
  <si>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</si>
  <si>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</si>
  <si>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</si>
  <si>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</si>
  <si>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</si>
  <si>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</si>
  <si>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</si>
  <si>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</si>
  <si>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</si>
  <si>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</si>
  <si>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</si>
  <si>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</si>
  <si>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</si>
  <si>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</si>
  <si>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</si>
  <si>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</si>
  <si>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</si>
  <si>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</si>
  <si>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</si>
  <si>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</si>
  <si>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</si>
  <si>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</si>
  <si>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</si>
  <si>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</si>
  <si>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</si>
  <si>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</si>
  <si>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</si>
  <si>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</si>
  <si>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</si>
  <si>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</si>
  <si>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</si>
  <si>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</si>
  <si>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</si>
  <si>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</si>
  <si>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</si>
  <si>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</si>
  <si>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</si>
  <si>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</si>
  <si>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</si>
  <si>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</si>
  <si>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</si>
  <si>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</si>
  <si>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</si>
  <si>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</si>
  <si>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</si>
  <si>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</si>
  <si>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</si>
  <si>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</si>
  <si>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</si>
  <si>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</si>
  <si>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</si>
  <si>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</si>
  <si>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</si>
  <si>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</si>
  <si>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</si>
  <si>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</si>
  <si>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</si>
  <si>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</si>
  <si>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</si>
  <si>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</si>
  <si>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</si>
  <si>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</si>
  <si>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</si>
  <si>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</si>
  <si>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</si>
  <si>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</si>
  <si>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</si>
  <si>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</si>
  <si>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</si>
  <si>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</si>
  <si>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</si>
  <si>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</si>
  <si>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</si>
  <si>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</si>
  <si>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</si>
  <si>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</si>
  <si>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</si>
  <si>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</si>
  <si>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</si>
  <si>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</si>
  <si>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</si>
  <si>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</si>
  <si>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</si>
  <si>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</si>
  <si>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</si>
  <si>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</si>
  <si>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</si>
  <si>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</si>
  <si>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</si>
  <si>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</si>
  <si>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</si>
  <si>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 т.д.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</si>
  <si>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</si>
  <si>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</si>
  <si>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Базовый показатель на начало реализации муниципальной программы</t>
  </si>
  <si>
    <t>Подпрограмма 2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</si>
  <si>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</si>
  <si>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</si>
  <si>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</si>
  <si>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</si>
  <si>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Подпрограмма 1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</si>
  <si>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</si>
  <si>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</si>
  <si>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</si>
  <si>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</si>
  <si>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</si>
  <si>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</si>
  <si>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</si>
  <si>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</si>
  <si>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</si>
  <si>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</si>
  <si>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</si>
  <si>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</si>
  <si>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Таблица 5</t>
  </si>
  <si>
    <t>Информация о финансировании в 2019 году  (тыс. рублей)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</si>
  <si>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</si>
  <si>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</si>
  <si>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</si>
  <si>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</si>
  <si>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</si>
  <si>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</si>
  <si>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</si>
  <si>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</si>
  <si>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</si>
  <si>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</si>
  <si>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</si>
  <si>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</si>
  <si>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>".</t>
  </si>
  <si>
    <t>Исполнитель: 
Новиков Иван Валерьевич, 
главный специалист отдела экономики на транспорте, 
тел. 8 (3467) 388-107</t>
  </si>
  <si>
    <t>по муниципальной программе ____________________________________</t>
  </si>
  <si>
    <t xml:space="preserve">Региональный проект "__________" 
</t>
  </si>
  <si>
    <t xml:space="preserve">Региональный проект "_________________" 
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</si>
  <si>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</si>
  <si>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</si>
  <si>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</si>
  <si>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</si>
  <si>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</si>
  <si>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</si>
  <si>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</si>
  <si>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</si>
  <si>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</si>
  <si>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</si>
  <si>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</si>
  <si>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Выравнивание бюджетной обеспеченности поселений района из районного фонда финансовой поддержки (показатель 1)</t>
  </si>
  <si>
    <t>Обеспечение сбалансиро-ванности бюджетов по-селений района, предоставление межбюджетных трансфертов на исполнение вопросов ме-стного значения поселений, для компенсации до-полнительных расходов, воз-никших в ре-зультате решений, принятых органами власти другого уровня (показатель 1,2,8)</t>
  </si>
  <si>
    <t>Управление резервными средствами бюджета Нижневартов-ского района (показатель 7)</t>
  </si>
  <si>
    <t>Эффективное управление муниципальным долгом (показатель 6)</t>
  </si>
  <si>
    <t>Предоставление иных межбюджет-ных трансфертов бюджетам поселений района в рамках проведения конкурсного отбора проектов «Народная ини-циатива»                                                                                                                                                                                                                                                                                                                           (показатель 1)</t>
  </si>
  <si>
    <t>Повышение эффективности управления муниципальными финансами (показатель 3)</t>
  </si>
  <si>
    <t>Директор департамента финансов администрации района__________________________ (М.А. Синева)</t>
  </si>
  <si>
    <t>тел 8 (3466) 49-86-48 (вн.12-48)</t>
  </si>
  <si>
    <t>по мероприятию предусмотрена из местного бюджета дотация на поощрение за достижение наиболее высоких показателей качества организации и осуществления бюджетного процесса в поселениях в сумме 3 000,0 т.р.</t>
  </si>
  <si>
    <t>ответственный исполнитель: департамент финансов администрации района</t>
  </si>
  <si>
    <t>Результат реализации.                                                                                                                                                                                                                                                                                   Причины отклонения  фактического исполнения от запланированного</t>
  </si>
  <si>
    <t>1.</t>
  </si>
  <si>
    <t>Своевременность перечисления межбюджетных трансфертов (включая субвенции, субсидии, иные межбюджетные трансферты из вышестоящих бюджетов) поселениям района (да/нет; 1/0)</t>
  </si>
  <si>
    <t>2.</t>
  </si>
  <si>
    <t>Отсутствие просроченной  кредиторской задолженности в бюджетах поселений района по выплате заработной платы и оплате коммунальных услуг (да/нет; 1/0)</t>
  </si>
  <si>
    <t>3.</t>
  </si>
  <si>
    <t>Рост средней итоговой оценки качества организации и осуществления бюджетного процесса в поселениях района, в баллах, с 40 баллов до 42 баллов.</t>
  </si>
  <si>
    <t>4.</t>
  </si>
  <si>
    <t>Исполнение плана по налоговым и неналоговым доходам, утвержденного решением Думы района о бюджете района, %</t>
  </si>
  <si>
    <t>5.</t>
  </si>
  <si>
    <t>Количество главных распорядителей средств бюджета района, главных администраторов доходов бюджета, имеющих итоговую оценку качества финансового менеджмента более 80 %, в  единицах, с 6 до 7</t>
  </si>
  <si>
    <t>6.</t>
  </si>
  <si>
    <t>Соблюдение предельного объема муниципального внутреннего долга района, установленного нормативными правовыми актами района, (да/нет, 1/0)</t>
  </si>
  <si>
    <t>7.</t>
  </si>
  <si>
    <t>Исполнение расходных обязательств района за отчетный финансовый год в размере не менее 92% от уточненных бюджетных ассигнований (без учета резервных средств бюджета района), %, с 91,7 до 92 %</t>
  </si>
  <si>
    <t>8.</t>
  </si>
  <si>
    <t>≥ 98,5 %</t>
  </si>
  <si>
    <t>&gt;= 92%</t>
  </si>
  <si>
    <t>Показатель будет рассчитан  в июле  2021 года</t>
  </si>
  <si>
    <t>Показатель будет рассчитан  по итогам  2020 года</t>
  </si>
  <si>
    <t>план на 2021 год *</t>
  </si>
  <si>
    <t>Соисполнитель 1: управление экологии, природопользования, земельных ресурсов, по жилищным вопросам и муниципальной собственности администрации района</t>
  </si>
  <si>
    <t>Постановление администрации района от 26.10.2018 № 2448 «Об утверждении муниципальной программы «Управление в сфере муниципальных финансов в Нижневартовском районе»  (в редакции от 23.11.2020 № 1807)</t>
  </si>
  <si>
    <t>Целевые показатели муниципальной программы «Управление в сфере муниципальных финансов в Нижневартовском районе» на 2021 год</t>
  </si>
  <si>
    <t>Исполнитель: Ведущий специалист                                   ___________________________(Е.В. Огурцова)</t>
  </si>
  <si>
    <t>Исполнитель: Ведущий специалист                                ___________________________(Е.В.Огурцова)</t>
  </si>
  <si>
    <t>Значение показателя на 2021  год</t>
  </si>
  <si>
    <t>9.</t>
  </si>
  <si>
    <t>Доля реализованных проектов, направленных на содействие развитию исторических и иных местных традиций в населенных пунктах района, в которых проведены мероприятия в связи с наступившими юбилейными датами, к аналогичным проектам, отобранным по результатам конкурса на условиях инициативного бюджетирования, %, 100%</t>
  </si>
  <si>
    <t xml:space="preserve"> *- финансовые затраты, предусмотренные в 2021 году на реализацию муниципальной программы по состоянию на 01.01.2021 отражают плановые объемы финансирования мероприятий с января по декабрь 2021 года,  по состоянию на 01.02.2021 и далее отражается фактическое исполнение расходных обязательств суммированное с плановыми объемами последующих периодов.</t>
  </si>
  <si>
    <t>Доля городских и сельских поселений, уровень которых после предоставления дотации на выравнивание бюджетной обеспеченности из бюджета района составляет более 90% от установленного критерия  выравнивания поселений, %, 100%</t>
  </si>
  <si>
    <t>Директор департамента финансов</t>
  </si>
  <si>
    <t>М.А.Синева</t>
  </si>
  <si>
    <t>График (сетевой график) на 01.02.2021 год реализации  муниципальной программы</t>
  </si>
  <si>
    <t>Всего по муниципальной программе предусмотрено в сумме 596 146,3т. р., исполнено в сумме 30 174,7 т.р. в том числе:</t>
  </si>
  <si>
    <r>
      <t xml:space="preserve">по мероприятию предусмотрены дотации на выравнивание бюджетной обеспеченности предусмотрено в сумме 195 346,4 т. р., исполнено 4 813,3 р., или 2,5% в том числе; </t>
    </r>
    <r>
      <rPr>
        <sz val="16"/>
        <rFont val="Times New Roman"/>
        <family val="1"/>
        <charset val="204"/>
      </rPr>
      <t xml:space="preserve">из бюджета округа предусмотрено в сумме 194 114,9 т. р. исполнено в сумме 4 813,3 тыс. рублей или 2,5%.                                                                                                            </t>
    </r>
  </si>
  <si>
    <t>по мероприятию предусмотрено в сумме 387 792,7 т.р., исполнено 25 361,4 т.р., или 6,5%, а именно из:                                                                                                                                                                                                                          -федерального бюджета в сумме 3 971,7 т.р., исполнено 62,7 т.р. или 1,6% 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субвенции на осуществление полномочий по первичному воинскому учету на территориях, где отсутствуют военные комиссариаты в сумме 3 780,2 т. р., исполнено 62,7 т.р.;                                                                                                                                                                             субвенции на осуществление федеральных полномочий по ЗАГС (поселения) в сумме 191,5 т.р.                                                                                                                                                                                          -бюджета округа в сумме 2 583,9 т.р., в том числе:                                                                                                                                                                                                                               на обеспечение финансирования в рамках программы "Содействие занятости" в сумме 2 501,6 т. р.;                                                                                                                                                                                                                                                                                    субвенции на осуществление федеральных полномочий по ЗАГС (поселения) в сумме 58,1 т. р.; субвенции на осуществление отдельных  государственных полномочий  ХМА-Юры  в сфере  обращения с твердыми коммунальными отходами (ОБ) в сумме 24,2 т.р.;                                                                                                                                  -местного бюджета в сумме 381 242,3 т.р. 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дотация на поддержку мер по обеспечению сбалансированности бюджетов в сумме 380 761,7 т.р. (в том числе делегированный  в сумме 77 177,4 т.р.), исполнено 25298,7 т.р.или 6,6%;                                                                                                                                                                    иные мбт на содержание ОМС для исполнения полномочий поселением по содержанию подъездных дорог в сумме 480,6 т.р.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</si>
</sst>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  <numFmt numFmtId="172" formatCode="_-* #,##0.0\ _₽_-;\-* #,##0.0\ _₽_-;_-* &quot;-&quot;?\ _₽_-;_-@_-"/>
  </numFmts>
  <fonts count="4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619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0" fontId="3" fillId="0" borderId="0" xfId="0" applyFont="1"/>
    <xf numFmtId="0" fontId="10" fillId="0" borderId="0" xfId="0" applyFont="1"/>
    <xf numFmtId="0" fontId="3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27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3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25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27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0" fontId="18" fillId="0" borderId="0" xfId="0" applyFont="1" applyAlignment="1">
      <alignment horizontal="center" vertical="top" wrapText="1"/>
    </xf>
    <xf numFmtId="169" fontId="3" fillId="0" borderId="0" xfId="0" applyNumberFormat="1" applyFont="1" applyFill="1" applyBorder="1" applyAlignment="1" applyProtection="1">
      <alignment vertical="center"/>
    </xf>
    <xf numFmtId="169" fontId="3" fillId="0" borderId="0" xfId="0" applyNumberFormat="1" applyFont="1" applyFill="1" applyBorder="1" applyAlignment="1" applyProtection="1"/>
    <xf numFmtId="166" fontId="3" fillId="0" borderId="0" xfId="0" applyNumberFormat="1" applyFont="1" applyFill="1" applyBorder="1" applyAlignment="1" applyProtection="1">
      <alignment vertical="center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</xf>
    <xf numFmtId="1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61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/>
    </xf>
    <xf numFmtId="165" fontId="18" fillId="0" borderId="32" xfId="0" applyNumberFormat="1" applyFont="1" applyFill="1" applyBorder="1" applyAlignment="1" applyProtection="1">
      <alignment horizontal="center" vertical="top" wrapText="1"/>
    </xf>
    <xf numFmtId="165" fontId="18" fillId="0" borderId="14" xfId="0" applyNumberFormat="1" applyFont="1" applyFill="1" applyBorder="1" applyAlignment="1" applyProtection="1">
      <alignment horizontal="center" vertical="top" wrapText="1"/>
    </xf>
    <xf numFmtId="10" fontId="18" fillId="0" borderId="24" xfId="0" applyNumberFormat="1" applyFont="1" applyFill="1" applyBorder="1" applyAlignment="1" applyProtection="1">
      <alignment horizontal="center" vertical="top" wrapText="1"/>
    </xf>
    <xf numFmtId="165" fontId="18" fillId="0" borderId="22" xfId="0" applyNumberFormat="1" applyFont="1" applyFill="1" applyBorder="1" applyAlignment="1" applyProtection="1">
      <alignment horizontal="center" vertical="top" wrapText="1"/>
    </xf>
    <xf numFmtId="10" fontId="18" fillId="0" borderId="64" xfId="0" applyNumberFormat="1" applyFont="1" applyFill="1" applyBorder="1" applyAlignment="1" applyProtection="1">
      <alignment horizontal="center" vertical="top" wrapText="1"/>
    </xf>
    <xf numFmtId="165" fontId="18" fillId="0" borderId="65" xfId="0" applyNumberFormat="1" applyFont="1" applyFill="1" applyBorder="1" applyAlignment="1" applyProtection="1">
      <alignment horizontal="center" vertical="top" wrapText="1"/>
    </xf>
    <xf numFmtId="165" fontId="18" fillId="0" borderId="66" xfId="0" applyNumberFormat="1" applyFont="1" applyFill="1" applyBorder="1" applyAlignment="1" applyProtection="1">
      <alignment horizontal="center" vertical="top" wrapText="1"/>
    </xf>
    <xf numFmtId="0" fontId="21" fillId="0" borderId="0" xfId="0" applyFont="1" applyFill="1" applyBorder="1" applyAlignment="1" applyProtection="1"/>
    <xf numFmtId="0" fontId="28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165" fontId="21" fillId="0" borderId="0" xfId="0" applyNumberFormat="1" applyFont="1" applyFill="1" applyBorder="1" applyAlignment="1" applyProtection="1">
      <alignment horizontal="left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right" vertical="center"/>
    </xf>
    <xf numFmtId="165" fontId="21" fillId="0" borderId="0" xfId="2" applyNumberFormat="1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wrapText="1"/>
    </xf>
    <xf numFmtId="3" fontId="30" fillId="0" borderId="0" xfId="0" applyNumberFormat="1" applyFont="1" applyAlignment="1">
      <alignment horizontal="center" vertical="center"/>
    </xf>
    <xf numFmtId="0" fontId="30" fillId="0" borderId="0" xfId="0" applyFont="1"/>
    <xf numFmtId="0" fontId="18" fillId="0" borderId="0" xfId="0" applyFont="1"/>
    <xf numFmtId="3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7" fillId="0" borderId="40" xfId="0" applyFont="1" applyBorder="1" applyAlignment="1">
      <alignment horizontal="center" vertical="top" wrapText="1"/>
    </xf>
    <xf numFmtId="0" fontId="17" fillId="0" borderId="44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0" fontId="1" fillId="0" borderId="73" xfId="0" applyFont="1" applyBorder="1" applyAlignment="1">
      <alignment horizontal="center" vertical="top" wrapText="1"/>
    </xf>
    <xf numFmtId="0" fontId="17" fillId="0" borderId="0" xfId="0" applyFont="1"/>
    <xf numFmtId="0" fontId="31" fillId="0" borderId="74" xfId="0" applyFont="1" applyBorder="1" applyAlignment="1">
      <alignment horizontal="center" vertical="top" wrapText="1"/>
    </xf>
    <xf numFmtId="0" fontId="31" fillId="0" borderId="11" xfId="0" applyFont="1" applyBorder="1" applyAlignment="1">
      <alignment vertical="top" wrapText="1"/>
    </xf>
    <xf numFmtId="0" fontId="32" fillId="0" borderId="11" xfId="0" applyFont="1" applyBorder="1" applyAlignment="1">
      <alignment horizontal="center" wrapText="1"/>
    </xf>
    <xf numFmtId="170" fontId="18" fillId="0" borderId="11" xfId="2" applyNumberFormat="1" applyFont="1" applyBorder="1" applyAlignment="1">
      <alignment horizontal="center" vertical="top" wrapText="1"/>
    </xf>
    <xf numFmtId="171" fontId="18" fillId="0" borderId="11" xfId="2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29" fillId="0" borderId="78" xfId="0" applyFont="1" applyBorder="1" applyAlignment="1">
      <alignment vertical="top"/>
    </xf>
    <xf numFmtId="0" fontId="31" fillId="0" borderId="43" xfId="0" applyFont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0" fontId="32" fillId="0" borderId="1" xfId="0" applyFont="1" applyBorder="1" applyAlignment="1">
      <alignment horizontal="center" wrapText="1"/>
    </xf>
    <xf numFmtId="170" fontId="18" fillId="0" borderId="1" xfId="2" applyNumberFormat="1" applyFont="1" applyBorder="1" applyAlignment="1">
      <alignment horizontal="center" vertical="top" wrapText="1"/>
    </xf>
    <xf numFmtId="171" fontId="18" fillId="0" borderId="1" xfId="2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29" fillId="0" borderId="17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49" fontId="18" fillId="0" borderId="76" xfId="0" applyNumberFormat="1" applyFont="1" applyBorder="1" applyAlignment="1">
      <alignment wrapText="1"/>
    </xf>
    <xf numFmtId="10" fontId="32" fillId="0" borderId="1" xfId="0" applyNumberFormat="1" applyFont="1" applyBorder="1" applyAlignment="1">
      <alignment horizontal="center" wrapText="1"/>
    </xf>
    <xf numFmtId="0" fontId="31" fillId="0" borderId="42" xfId="0" applyFont="1" applyBorder="1" applyAlignment="1">
      <alignment vertical="top" wrapText="1"/>
    </xf>
    <xf numFmtId="0" fontId="31" fillId="0" borderId="14" xfId="0" applyFont="1" applyBorder="1" applyAlignment="1">
      <alignment vertical="top" wrapText="1"/>
    </xf>
    <xf numFmtId="0" fontId="31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29" fillId="0" borderId="60" xfId="0" applyFont="1" applyBorder="1" applyAlignment="1">
      <alignment vertical="top"/>
    </xf>
    <xf numFmtId="165" fontId="1" fillId="0" borderId="0" xfId="0" applyNumberFormat="1" applyFont="1" applyFill="1" applyBorder="1" applyAlignment="1">
      <alignment horizontal="justify" vertical="top" wrapText="1"/>
    </xf>
    <xf numFmtId="0" fontId="23" fillId="0" borderId="0" xfId="0" applyFont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/>
    </xf>
    <xf numFmtId="0" fontId="35" fillId="0" borderId="49" xfId="0" applyFont="1" applyFill="1" applyBorder="1" applyAlignment="1" applyProtection="1">
      <alignment horizontal="left" vertical="top" wrapText="1"/>
    </xf>
    <xf numFmtId="0" fontId="36" fillId="0" borderId="5" xfId="0" applyFont="1" applyFill="1" applyBorder="1" applyAlignment="1">
      <alignment vertical="top" wrapText="1"/>
    </xf>
    <xf numFmtId="0" fontId="36" fillId="0" borderId="1" xfId="0" applyFont="1" applyFill="1" applyBorder="1" applyAlignment="1">
      <alignment vertical="top" wrapText="1"/>
    </xf>
    <xf numFmtId="169" fontId="35" fillId="0" borderId="51" xfId="2" applyNumberFormat="1" applyFont="1" applyFill="1" applyBorder="1" applyAlignment="1" applyProtection="1">
      <alignment horizontal="right" vertical="top" wrapText="1"/>
    </xf>
    <xf numFmtId="10" fontId="35" fillId="0" borderId="51" xfId="2" applyNumberFormat="1" applyFont="1" applyFill="1" applyBorder="1" applyAlignment="1" applyProtection="1">
      <alignment horizontal="right" vertical="top" wrapText="1"/>
    </xf>
    <xf numFmtId="169" fontId="35" fillId="0" borderId="52" xfId="2" applyNumberFormat="1" applyFont="1" applyFill="1" applyBorder="1" applyAlignment="1" applyProtection="1">
      <alignment horizontal="right" vertical="top" wrapText="1"/>
    </xf>
    <xf numFmtId="169" fontId="37" fillId="0" borderId="5" xfId="2" applyNumberFormat="1" applyFont="1" applyFill="1" applyBorder="1" applyAlignment="1" applyProtection="1">
      <alignment horizontal="right" vertical="top" wrapText="1"/>
    </xf>
    <xf numFmtId="169" fontId="27" fillId="0" borderId="5" xfId="2" applyNumberFormat="1" applyFont="1" applyFill="1" applyBorder="1" applyAlignment="1" applyProtection="1">
      <alignment horizontal="right" vertical="top" wrapText="1"/>
    </xf>
    <xf numFmtId="169" fontId="27" fillId="0" borderId="17" xfId="2" applyNumberFormat="1" applyFont="1" applyFill="1" applyBorder="1" applyAlignment="1" applyProtection="1">
      <alignment horizontal="right" vertical="top" wrapText="1"/>
    </xf>
    <xf numFmtId="169" fontId="27" fillId="0" borderId="1" xfId="2" applyNumberFormat="1" applyFont="1" applyFill="1" applyBorder="1" applyAlignment="1" applyProtection="1">
      <alignment horizontal="right" vertical="top" wrapText="1"/>
    </xf>
    <xf numFmtId="10" fontId="27" fillId="0" borderId="1" xfId="2" applyNumberFormat="1" applyFont="1" applyFill="1" applyBorder="1" applyAlignment="1" applyProtection="1">
      <alignment horizontal="right" vertical="top" wrapText="1"/>
    </xf>
    <xf numFmtId="169" fontId="27" fillId="0" borderId="76" xfId="2" applyNumberFormat="1" applyFont="1" applyFill="1" applyBorder="1" applyAlignment="1" applyProtection="1">
      <alignment horizontal="right" vertical="top" wrapText="1"/>
    </xf>
    <xf numFmtId="169" fontId="27" fillId="0" borderId="14" xfId="2" applyNumberFormat="1" applyFont="1" applyFill="1" applyBorder="1" applyAlignment="1" applyProtection="1">
      <alignment horizontal="right" vertical="top" wrapText="1"/>
    </xf>
    <xf numFmtId="10" fontId="27" fillId="0" borderId="14" xfId="2" applyNumberFormat="1" applyFont="1" applyFill="1" applyBorder="1" applyAlignment="1" applyProtection="1">
      <alignment horizontal="right" vertical="top" wrapText="1"/>
    </xf>
    <xf numFmtId="10" fontId="27" fillId="0" borderId="77" xfId="2" applyNumberFormat="1" applyFont="1" applyFill="1" applyBorder="1" applyAlignment="1" applyProtection="1">
      <alignment horizontal="right" vertical="top" wrapText="1"/>
    </xf>
    <xf numFmtId="169" fontId="35" fillId="0" borderId="5" xfId="2" applyNumberFormat="1" applyFont="1" applyFill="1" applyBorder="1" applyAlignment="1" applyProtection="1">
      <alignment horizontal="right" vertical="top" wrapText="1"/>
    </xf>
    <xf numFmtId="169" fontId="35" fillId="0" borderId="1" xfId="2" applyNumberFormat="1" applyFont="1" applyFill="1" applyBorder="1" applyAlignment="1" applyProtection="1">
      <alignment horizontal="right" vertical="top" wrapText="1"/>
    </xf>
    <xf numFmtId="169" fontId="35" fillId="0" borderId="14" xfId="2" applyNumberFormat="1" applyFont="1" applyFill="1" applyBorder="1" applyAlignment="1" applyProtection="1">
      <alignment horizontal="right" vertical="top" wrapText="1"/>
    </xf>
    <xf numFmtId="169" fontId="27" fillId="0" borderId="10" xfId="2" applyNumberFormat="1" applyFont="1" applyFill="1" applyBorder="1" applyAlignment="1" applyProtection="1">
      <alignment horizontal="right" wrapText="1"/>
    </xf>
    <xf numFmtId="169" fontId="35" fillId="0" borderId="63" xfId="2" applyNumberFormat="1" applyFont="1" applyFill="1" applyBorder="1" applyAlignment="1" applyProtection="1">
      <alignment horizontal="right" vertical="top" wrapText="1"/>
    </xf>
    <xf numFmtId="169" fontId="27" fillId="0" borderId="8" xfId="2" applyNumberFormat="1" applyFont="1" applyFill="1" applyBorder="1" applyAlignment="1" applyProtection="1">
      <alignment horizontal="right" vertical="top" wrapText="1"/>
    </xf>
    <xf numFmtId="169" fontId="27" fillId="0" borderId="51" xfId="2" applyNumberFormat="1" applyFont="1" applyFill="1" applyBorder="1" applyAlignment="1" applyProtection="1">
      <alignment horizontal="right" vertical="top" wrapText="1"/>
    </xf>
    <xf numFmtId="169" fontId="27" fillId="0" borderId="63" xfId="2" applyNumberFormat="1" applyFont="1" applyFill="1" applyBorder="1" applyAlignment="1" applyProtection="1">
      <alignment horizontal="right" vertical="top" wrapText="1"/>
    </xf>
    <xf numFmtId="0" fontId="36" fillId="0" borderId="0" xfId="0" applyFont="1" applyFill="1" applyBorder="1" applyAlignment="1" applyProtection="1">
      <alignment horizontal="justify" vertical="top" wrapText="1"/>
    </xf>
    <xf numFmtId="0" fontId="35" fillId="0" borderId="0" xfId="0" applyFont="1" applyFill="1" applyBorder="1" applyAlignment="1" applyProtection="1"/>
    <xf numFmtId="0" fontId="40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left"/>
    </xf>
    <xf numFmtId="0" fontId="35" fillId="0" borderId="0" xfId="0" applyFont="1" applyFill="1" applyAlignment="1" applyProtection="1">
      <alignment vertical="center"/>
    </xf>
    <xf numFmtId="0" fontId="35" fillId="0" borderId="0" xfId="0" applyFont="1" applyFill="1" applyAlignment="1" applyProtection="1">
      <alignment horizontal="left" vertical="center"/>
    </xf>
    <xf numFmtId="0" fontId="35" fillId="0" borderId="0" xfId="0" applyFont="1" applyFill="1" applyAlignment="1" applyProtection="1">
      <alignment horizontal="right" vertical="center"/>
    </xf>
    <xf numFmtId="0" fontId="35" fillId="0" borderId="0" xfId="0" applyFont="1" applyFill="1" applyBorder="1" applyAlignment="1" applyProtection="1">
      <alignment wrapText="1"/>
    </xf>
    <xf numFmtId="0" fontId="27" fillId="0" borderId="0" xfId="0" applyFont="1" applyFill="1" applyBorder="1" applyAlignment="1" applyProtection="1">
      <alignment horizontal="left" wrapText="1"/>
    </xf>
    <xf numFmtId="0" fontId="27" fillId="0" borderId="0" xfId="0" applyFont="1" applyFill="1" applyBorder="1" applyAlignment="1" applyProtection="1">
      <alignment vertical="center"/>
    </xf>
    <xf numFmtId="0" fontId="36" fillId="0" borderId="14" xfId="0" applyFont="1" applyFill="1" applyBorder="1" applyAlignment="1">
      <alignment vertical="top" wrapText="1"/>
    </xf>
    <xf numFmtId="169" fontId="27" fillId="0" borderId="38" xfId="2" applyNumberFormat="1" applyFont="1" applyFill="1" applyBorder="1" applyAlignment="1" applyProtection="1">
      <alignment horizontal="right" vertical="top" wrapText="1"/>
    </xf>
    <xf numFmtId="169" fontId="27" fillId="0" borderId="59" xfId="2" applyNumberFormat="1" applyFont="1" applyFill="1" applyBorder="1" applyAlignment="1" applyProtection="1">
      <alignment horizontal="right" vertical="top" wrapText="1"/>
    </xf>
    <xf numFmtId="169" fontId="27" fillId="0" borderId="32" xfId="2" applyNumberFormat="1" applyFont="1" applyFill="1" applyBorder="1" applyAlignment="1" applyProtection="1">
      <alignment horizontal="right" vertical="top" wrapText="1"/>
    </xf>
    <xf numFmtId="169" fontId="27" fillId="0" borderId="69" xfId="2" applyNumberFormat="1" applyFont="1" applyFill="1" applyBorder="1" applyAlignment="1" applyProtection="1">
      <alignment horizontal="right" vertical="top" wrapText="1"/>
    </xf>
    <xf numFmtId="169" fontId="27" fillId="0" borderId="71" xfId="2" applyNumberFormat="1" applyFont="1" applyFill="1" applyBorder="1" applyAlignment="1" applyProtection="1">
      <alignment horizontal="right" vertical="top" wrapText="1"/>
    </xf>
    <xf numFmtId="169" fontId="27" fillId="0" borderId="70" xfId="2" applyNumberFormat="1" applyFont="1" applyFill="1" applyBorder="1" applyAlignment="1" applyProtection="1">
      <alignment horizontal="right" vertical="top" wrapText="1"/>
    </xf>
    <xf numFmtId="169" fontId="35" fillId="0" borderId="44" xfId="2" applyNumberFormat="1" applyFont="1" applyFill="1" applyBorder="1" applyAlignment="1" applyProtection="1">
      <alignment horizontal="right" vertical="top" wrapText="1"/>
    </xf>
    <xf numFmtId="169" fontId="35" fillId="0" borderId="41" xfId="2" applyNumberFormat="1" applyFont="1" applyFill="1" applyBorder="1" applyAlignment="1" applyProtection="1">
      <alignment horizontal="right" vertical="top" wrapText="1"/>
    </xf>
    <xf numFmtId="169" fontId="35" fillId="0" borderId="50" xfId="2" applyNumberFormat="1" applyFont="1" applyFill="1" applyBorder="1" applyAlignment="1" applyProtection="1">
      <alignment horizontal="right" vertical="top" wrapText="1"/>
    </xf>
    <xf numFmtId="169" fontId="35" fillId="0" borderId="47" xfId="2" applyNumberFormat="1" applyFont="1" applyFill="1" applyBorder="1" applyAlignment="1" applyProtection="1">
      <alignment horizontal="right" vertical="top" wrapText="1"/>
    </xf>
    <xf numFmtId="169" fontId="27" fillId="0" borderId="23" xfId="2" applyNumberFormat="1" applyFont="1" applyFill="1" applyBorder="1" applyAlignment="1" applyProtection="1">
      <alignment horizontal="right" vertical="top" wrapText="1"/>
    </xf>
    <xf numFmtId="169" fontId="27" fillId="0" borderId="30" xfId="2" applyNumberFormat="1" applyFont="1" applyFill="1" applyBorder="1" applyAlignment="1" applyProtection="1">
      <alignment horizontal="right" vertical="top" wrapText="1"/>
    </xf>
    <xf numFmtId="169" fontId="27" fillId="0" borderId="67" xfId="2" applyNumberFormat="1" applyFont="1" applyFill="1" applyBorder="1" applyAlignment="1" applyProtection="1">
      <alignment horizontal="right" vertical="top" wrapText="1"/>
    </xf>
    <xf numFmtId="169" fontId="27" fillId="0" borderId="6" xfId="2" applyNumberFormat="1" applyFont="1" applyFill="1" applyBorder="1" applyAlignment="1" applyProtection="1">
      <alignment horizontal="right" vertical="top" wrapText="1"/>
    </xf>
    <xf numFmtId="169" fontId="27" fillId="0" borderId="58" xfId="2" applyNumberFormat="1" applyFont="1" applyFill="1" applyBorder="1" applyAlignment="1" applyProtection="1">
      <alignment horizontal="right" vertical="top" wrapText="1"/>
    </xf>
    <xf numFmtId="169" fontId="27" fillId="0" borderId="34" xfId="2" applyNumberFormat="1" applyFont="1" applyFill="1" applyBorder="1" applyAlignment="1" applyProtection="1">
      <alignment horizontal="right" vertical="top" wrapText="1"/>
    </xf>
    <xf numFmtId="169" fontId="27" fillId="0" borderId="68" xfId="2" applyNumberFormat="1" applyFont="1" applyFill="1" applyBorder="1" applyAlignment="1" applyProtection="1">
      <alignment horizontal="right" vertical="top" wrapText="1"/>
    </xf>
    <xf numFmtId="169" fontId="27" fillId="0" borderId="35" xfId="2" applyNumberFormat="1" applyFont="1" applyFill="1" applyBorder="1" applyAlignment="1" applyProtection="1">
      <alignment horizontal="right" vertical="top" wrapText="1"/>
    </xf>
    <xf numFmtId="169" fontId="27" fillId="0" borderId="72" xfId="2" applyNumberFormat="1" applyFont="1" applyFill="1" applyBorder="1" applyAlignment="1" applyProtection="1">
      <alignment horizontal="right" vertical="top" wrapText="1"/>
    </xf>
    <xf numFmtId="169" fontId="27" fillId="0" borderId="48" xfId="2" applyNumberFormat="1" applyFont="1" applyFill="1" applyBorder="1" applyAlignment="1" applyProtection="1">
      <alignment horizontal="right" vertical="top" wrapText="1"/>
    </xf>
    <xf numFmtId="0" fontId="35" fillId="0" borderId="5" xfId="0" applyFont="1" applyFill="1" applyBorder="1" applyAlignment="1" applyProtection="1">
      <alignment horizontal="left" vertical="top" wrapText="1"/>
    </xf>
    <xf numFmtId="169" fontId="35" fillId="0" borderId="8" xfId="2" applyNumberFormat="1" applyFont="1" applyFill="1" applyBorder="1" applyAlignment="1" applyProtection="1">
      <alignment horizontal="right" vertical="top" wrapText="1"/>
    </xf>
    <xf numFmtId="10" fontId="27" fillId="0" borderId="10" xfId="2" applyNumberFormat="1" applyFont="1" applyFill="1" applyBorder="1" applyAlignment="1" applyProtection="1">
      <alignment horizontal="right" wrapText="1"/>
    </xf>
    <xf numFmtId="169" fontId="27" fillId="0" borderId="52" xfId="2" applyNumberFormat="1" applyFont="1" applyFill="1" applyBorder="1" applyAlignment="1" applyProtection="1">
      <alignment horizontal="right" vertical="top" wrapText="1"/>
    </xf>
    <xf numFmtId="166" fontId="27" fillId="0" borderId="8" xfId="2" applyNumberFormat="1" applyFont="1" applyFill="1" applyBorder="1" applyAlignment="1" applyProtection="1">
      <alignment horizontal="right" vertical="top" wrapText="1"/>
    </xf>
    <xf numFmtId="169" fontId="27" fillId="0" borderId="11" xfId="2" applyNumberFormat="1" applyFont="1" applyFill="1" applyBorder="1" applyAlignment="1" applyProtection="1">
      <alignment horizontal="right" vertical="top" wrapText="1"/>
    </xf>
    <xf numFmtId="169" fontId="27" fillId="0" borderId="33" xfId="2" applyNumberFormat="1" applyFont="1" applyFill="1" applyBorder="1" applyAlignment="1" applyProtection="1">
      <alignment horizontal="right" vertical="top" wrapText="1"/>
    </xf>
    <xf numFmtId="169" fontId="35" fillId="0" borderId="57" xfId="2" applyNumberFormat="1" applyFont="1" applyFill="1" applyBorder="1" applyAlignment="1" applyProtection="1">
      <alignment horizontal="right" vertical="top" wrapText="1"/>
    </xf>
    <xf numFmtId="169" fontId="35" fillId="0" borderId="73" xfId="2" applyNumberFormat="1" applyFont="1" applyFill="1" applyBorder="1" applyAlignment="1" applyProtection="1">
      <alignment horizontal="right" vertical="top" wrapText="1"/>
    </xf>
    <xf numFmtId="169" fontId="35" fillId="0" borderId="10" xfId="2" applyNumberFormat="1" applyFont="1" applyFill="1" applyBorder="1" applyAlignment="1" applyProtection="1">
      <alignment horizontal="center" vertical="top" wrapText="1"/>
    </xf>
    <xf numFmtId="172" fontId="3" fillId="0" borderId="0" xfId="0" applyNumberFormat="1" applyFont="1" applyFill="1" applyAlignment="1" applyProtection="1">
      <alignment vertical="center"/>
    </xf>
    <xf numFmtId="169" fontId="27" fillId="0" borderId="57" xfId="2" applyNumberFormat="1" applyFont="1" applyFill="1" applyBorder="1" applyAlignment="1" applyProtection="1">
      <alignment horizontal="right" vertical="top" wrapText="1"/>
    </xf>
    <xf numFmtId="166" fontId="35" fillId="0" borderId="52" xfId="2" applyNumberFormat="1" applyFont="1" applyFill="1" applyBorder="1" applyAlignment="1" applyProtection="1">
      <alignment horizontal="right" vertical="top" wrapText="1"/>
    </xf>
    <xf numFmtId="0" fontId="27" fillId="0" borderId="49" xfId="0" applyFont="1" applyFill="1" applyBorder="1" applyAlignment="1" applyProtection="1">
      <alignment horizontal="left" vertical="top" wrapText="1"/>
    </xf>
    <xf numFmtId="165" fontId="27" fillId="0" borderId="79" xfId="2" applyNumberFormat="1" applyFont="1" applyFill="1" applyBorder="1" applyAlignment="1" applyProtection="1">
      <alignment horizontal="right" vertical="top" wrapText="1"/>
    </xf>
    <xf numFmtId="169" fontId="27" fillId="0" borderId="80" xfId="2" applyNumberFormat="1" applyFont="1" applyFill="1" applyBorder="1" applyAlignment="1" applyProtection="1">
      <alignment horizontal="right" vertical="top" wrapText="1"/>
    </xf>
    <xf numFmtId="165" fontId="27" fillId="0" borderId="81" xfId="2" applyNumberFormat="1" applyFont="1" applyFill="1" applyBorder="1" applyAlignment="1" applyProtection="1">
      <alignment horizontal="right" vertical="top" wrapText="1"/>
    </xf>
    <xf numFmtId="166" fontId="27" fillId="0" borderId="63" xfId="2" applyNumberFormat="1" applyFont="1" applyFill="1" applyBorder="1" applyAlignment="1" applyProtection="1">
      <alignment horizontal="right" vertical="top" wrapText="1"/>
    </xf>
    <xf numFmtId="166" fontId="27" fillId="0" borderId="52" xfId="2" applyNumberFormat="1" applyFont="1" applyFill="1" applyBorder="1" applyAlignment="1" applyProtection="1">
      <alignment horizontal="right" vertical="top" wrapText="1"/>
    </xf>
    <xf numFmtId="0" fontId="35" fillId="0" borderId="15" xfId="0" applyFont="1" applyFill="1" applyBorder="1" applyAlignment="1" applyProtection="1">
      <alignment horizontal="center" vertical="center"/>
    </xf>
    <xf numFmtId="0" fontId="35" fillId="0" borderId="9" xfId="0" applyFont="1" applyFill="1" applyBorder="1" applyAlignment="1" applyProtection="1">
      <alignment horizontal="center" vertical="center"/>
    </xf>
    <xf numFmtId="172" fontId="1" fillId="0" borderId="8" xfId="0" applyNumberFormat="1" applyFont="1" applyFill="1" applyBorder="1" applyAlignment="1" applyProtection="1">
      <alignment horizontal="center" vertical="center"/>
    </xf>
    <xf numFmtId="165" fontId="18" fillId="0" borderId="9" xfId="0" applyNumberFormat="1" applyFont="1" applyFill="1" applyBorder="1" applyAlignment="1" applyProtection="1">
      <alignment horizontal="center" vertical="center" wrapText="1"/>
    </xf>
    <xf numFmtId="10" fontId="18" fillId="0" borderId="8" xfId="0" applyNumberFormat="1" applyFont="1" applyFill="1" applyBorder="1" applyAlignment="1" applyProtection="1">
      <alignment horizontal="center" vertical="center" wrapText="1"/>
    </xf>
    <xf numFmtId="10" fontId="18" fillId="0" borderId="15" xfId="0" applyNumberFormat="1" applyFont="1" applyFill="1" applyBorder="1" applyAlignment="1" applyProtection="1">
      <alignment horizontal="center" vertical="top" wrapText="1"/>
    </xf>
    <xf numFmtId="165" fontId="18" fillId="0" borderId="15" xfId="0" applyNumberFormat="1" applyFont="1" applyFill="1" applyBorder="1" applyAlignment="1" applyProtection="1">
      <alignment horizontal="center" vertical="top" wrapText="1"/>
    </xf>
    <xf numFmtId="165" fontId="35" fillId="0" borderId="40" xfId="0" applyNumberFormat="1" applyFont="1" applyFill="1" applyBorder="1" applyAlignment="1" applyProtection="1">
      <alignment horizontal="left" vertical="top" wrapText="1"/>
    </xf>
    <xf numFmtId="0" fontId="36" fillId="0" borderId="32" xfId="0" applyFont="1" applyFill="1" applyBorder="1" applyAlignment="1">
      <alignment vertical="top" wrapText="1"/>
    </xf>
    <xf numFmtId="169" fontId="27" fillId="0" borderId="24" xfId="2" applyNumberFormat="1" applyFont="1" applyFill="1" applyBorder="1" applyAlignment="1" applyProtection="1">
      <alignment horizontal="right" vertical="top" wrapText="1"/>
    </xf>
    <xf numFmtId="169" fontId="27" fillId="0" borderId="44" xfId="2" applyNumberFormat="1" applyFont="1" applyFill="1" applyBorder="1" applyAlignment="1" applyProtection="1">
      <alignment horizontal="right" vertical="top" wrapText="1"/>
    </xf>
    <xf numFmtId="172" fontId="39" fillId="0" borderId="44" xfId="0" applyNumberFormat="1" applyFont="1" applyFill="1" applyBorder="1" applyAlignment="1">
      <alignment horizontal="right" vertical="top" wrapText="1"/>
    </xf>
    <xf numFmtId="0" fontId="36" fillId="0" borderId="44" xfId="0" applyFont="1" applyFill="1" applyBorder="1" applyAlignment="1">
      <alignment vertical="top" wrapText="1"/>
    </xf>
    <xf numFmtId="172" fontId="36" fillId="0" borderId="45" xfId="0" applyNumberFormat="1" applyFont="1" applyFill="1" applyBorder="1" applyAlignment="1">
      <alignment horizontal="right" vertical="top" wrapText="1"/>
    </xf>
    <xf numFmtId="0" fontId="36" fillId="0" borderId="15" xfId="0" applyFont="1" applyFill="1" applyBorder="1" applyAlignment="1">
      <alignment vertical="top" wrapText="1"/>
    </xf>
    <xf numFmtId="172" fontId="39" fillId="0" borderId="51" xfId="0" applyNumberFormat="1" applyFont="1" applyFill="1" applyBorder="1" applyAlignment="1">
      <alignment horizontal="right" vertical="top" wrapText="1"/>
    </xf>
    <xf numFmtId="0" fontId="36" fillId="0" borderId="10" xfId="0" applyFont="1" applyFill="1" applyBorder="1" applyAlignment="1">
      <alignment wrapText="1"/>
    </xf>
    <xf numFmtId="0" fontId="36" fillId="0" borderId="10" xfId="0" applyFont="1" applyFill="1" applyBorder="1" applyAlignment="1">
      <alignment horizontal="left" vertical="top" wrapText="1"/>
    </xf>
    <xf numFmtId="169" fontId="27" fillId="0" borderId="10" xfId="2" applyNumberFormat="1" applyFont="1" applyFill="1" applyBorder="1" applyAlignment="1" applyProtection="1">
      <alignment horizontal="center" vertical="top" wrapText="1"/>
    </xf>
    <xf numFmtId="0" fontId="36" fillId="0" borderId="8" xfId="0" applyFont="1" applyFill="1" applyBorder="1" applyAlignment="1">
      <alignment vertical="top" wrapText="1"/>
    </xf>
    <xf numFmtId="10" fontId="27" fillId="0" borderId="8" xfId="2" applyNumberFormat="1" applyFont="1" applyFill="1" applyBorder="1" applyAlignment="1" applyProtection="1">
      <alignment horizontal="right" vertical="top" wrapText="1"/>
    </xf>
    <xf numFmtId="10" fontId="27" fillId="0" borderId="5" xfId="2" applyNumberFormat="1" applyFont="1" applyFill="1" applyBorder="1" applyAlignment="1" applyProtection="1">
      <alignment horizontal="right" vertical="top" wrapText="1"/>
    </xf>
    <xf numFmtId="10" fontId="27" fillId="0" borderId="63" xfId="2" applyNumberFormat="1" applyFont="1" applyFill="1" applyBorder="1" applyAlignment="1" applyProtection="1">
      <alignment horizontal="right" vertical="top" wrapText="1"/>
    </xf>
    <xf numFmtId="0" fontId="36" fillId="0" borderId="63" xfId="0" applyFont="1" applyFill="1" applyBorder="1" applyAlignment="1">
      <alignment vertical="top" wrapText="1"/>
    </xf>
    <xf numFmtId="10" fontId="35" fillId="0" borderId="52" xfId="2" applyNumberFormat="1" applyFont="1" applyFill="1" applyBorder="1" applyAlignment="1" applyProtection="1">
      <alignment horizontal="right" vertical="top" wrapText="1"/>
    </xf>
    <xf numFmtId="169" fontId="27" fillId="0" borderId="50" xfId="2" applyNumberFormat="1" applyFont="1" applyFill="1" applyBorder="1" applyAlignment="1" applyProtection="1">
      <alignment horizontal="right" vertical="top" wrapText="1"/>
    </xf>
    <xf numFmtId="169" fontId="35" fillId="0" borderId="30" xfId="2" applyNumberFormat="1" applyFont="1" applyFill="1" applyBorder="1" applyAlignment="1" applyProtection="1">
      <alignment horizontal="right" vertical="top" wrapText="1"/>
    </xf>
    <xf numFmtId="169" fontId="35" fillId="0" borderId="32" xfId="2" applyNumberFormat="1" applyFont="1" applyFill="1" applyBorder="1" applyAlignment="1" applyProtection="1">
      <alignment horizontal="right" vertical="top" wrapText="1"/>
    </xf>
    <xf numFmtId="0" fontId="31" fillId="0" borderId="82" xfId="0" applyFont="1" applyBorder="1" applyAlignment="1">
      <alignment horizontal="center" vertical="top" wrapText="1"/>
    </xf>
    <xf numFmtId="0" fontId="31" fillId="0" borderId="10" xfId="0" applyFont="1" applyBorder="1" applyAlignment="1">
      <alignment vertical="top" wrapText="1"/>
    </xf>
    <xf numFmtId="10" fontId="32" fillId="0" borderId="10" xfId="0" applyNumberFormat="1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170" fontId="18" fillId="0" borderId="10" xfId="2" applyNumberFormat="1" applyFont="1" applyBorder="1" applyAlignment="1">
      <alignment horizontal="center" vertical="top" wrapText="1"/>
    </xf>
    <xf numFmtId="171" fontId="18" fillId="0" borderId="10" xfId="2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9" fillId="0" borderId="13" xfId="0" applyFont="1" applyBorder="1" applyAlignment="1">
      <alignment vertical="top"/>
    </xf>
    <xf numFmtId="165" fontId="27" fillId="0" borderId="55" xfId="0" applyNumberFormat="1" applyFont="1" applyFill="1" applyBorder="1" applyAlignment="1" applyProtection="1">
      <alignment horizontal="left" vertical="top" wrapTex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0" fontId="35" fillId="0" borderId="8" xfId="0" applyFont="1" applyFill="1" applyBorder="1" applyAlignment="1" applyProtection="1">
      <alignment horizontal="center" vertical="center"/>
    </xf>
    <xf numFmtId="0" fontId="27" fillId="0" borderId="56" xfId="0" applyFont="1" applyFill="1" applyBorder="1" applyAlignment="1" applyProtection="1">
      <alignment horizontal="center" vertical="top"/>
    </xf>
    <xf numFmtId="165" fontId="18" fillId="0" borderId="25" xfId="0" applyNumberFormat="1" applyFont="1" applyFill="1" applyBorder="1" applyAlignment="1" applyProtection="1">
      <alignment horizontal="center" vertical="center" wrapText="1"/>
    </xf>
    <xf numFmtId="165" fontId="18" fillId="0" borderId="8" xfId="0" applyNumberFormat="1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0" fontId="38" fillId="0" borderId="0" xfId="0" applyFont="1" applyFill="1" applyAlignment="1">
      <alignment horizontal="justify" vertical="top" wrapText="1"/>
    </xf>
    <xf numFmtId="0" fontId="35" fillId="0" borderId="25" xfId="0" applyFont="1" applyFill="1" applyBorder="1" applyAlignment="1" applyProtection="1">
      <alignment horizontal="center" vertical="center"/>
    </xf>
    <xf numFmtId="0" fontId="35" fillId="0" borderId="54" xfId="0" applyFont="1" applyFill="1" applyBorder="1" applyAlignment="1" applyProtection="1">
      <alignment horizontal="center" vertical="center"/>
    </xf>
    <xf numFmtId="49" fontId="27" fillId="0" borderId="82" xfId="0" applyNumberFormat="1" applyFont="1" applyFill="1" applyBorder="1" applyAlignment="1" applyProtection="1">
      <alignment horizontal="center" vertical="top" wrapText="1"/>
    </xf>
    <xf numFmtId="0" fontId="27" fillId="0" borderId="83" xfId="0" applyFont="1" applyFill="1" applyBorder="1" applyAlignment="1" applyProtection="1">
      <alignment horizontal="left" wrapText="1"/>
    </xf>
    <xf numFmtId="0" fontId="36" fillId="0" borderId="22" xfId="0" applyFont="1" applyFill="1" applyBorder="1" applyAlignment="1">
      <alignment vertical="top" wrapText="1"/>
    </xf>
    <xf numFmtId="169" fontId="27" fillId="0" borderId="22" xfId="2" applyNumberFormat="1" applyFont="1" applyFill="1" applyBorder="1" applyAlignment="1" applyProtection="1">
      <alignment horizontal="right" vertical="top" wrapText="1"/>
    </xf>
    <xf numFmtId="10" fontId="27" fillId="0" borderId="22" xfId="2" applyNumberFormat="1" applyFont="1" applyFill="1" applyBorder="1" applyAlignment="1" applyProtection="1">
      <alignment horizontal="right" vertical="top" wrapText="1"/>
    </xf>
    <xf numFmtId="0" fontId="27" fillId="0" borderId="0" xfId="0" applyFont="1" applyFill="1" applyBorder="1" applyAlignment="1" applyProtection="1"/>
    <xf numFmtId="0" fontId="41" fillId="0" borderId="0" xfId="0" applyFont="1" applyFill="1" applyBorder="1" applyAlignment="1" applyProtection="1"/>
    <xf numFmtId="0" fontId="27" fillId="0" borderId="0" xfId="0" applyFont="1" applyFill="1" applyBorder="1" applyAlignment="1" applyProtection="1">
      <alignment horizontal="left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/>
    </xf>
    <xf numFmtId="0" fontId="27" fillId="0" borderId="0" xfId="0" applyFont="1" applyFill="1" applyAlignment="1" applyProtection="1">
      <alignment horizontal="right" vertical="center"/>
    </xf>
    <xf numFmtId="165" fontId="27" fillId="0" borderId="0" xfId="0" applyNumberFormat="1" applyFont="1" applyFill="1" applyBorder="1" applyAlignment="1" applyProtection="1">
      <alignment horizontal="left"/>
    </xf>
    <xf numFmtId="0" fontId="42" fillId="0" borderId="0" xfId="0" applyFont="1" applyFill="1" applyAlignment="1">
      <alignment horizontal="justify" wrapText="1"/>
    </xf>
    <xf numFmtId="166" fontId="27" fillId="0" borderId="1" xfId="2" applyNumberFormat="1" applyFont="1" applyFill="1" applyBorder="1" applyAlignment="1" applyProtection="1">
      <alignment horizontal="right" vertical="top" wrapText="1"/>
    </xf>
    <xf numFmtId="169" fontId="35" fillId="0" borderId="5" xfId="2" applyNumberFormat="1" applyFont="1" applyFill="1" applyBorder="1" applyAlignment="1" applyProtection="1">
      <alignment vertical="top" wrapText="1"/>
    </xf>
    <xf numFmtId="169" fontId="35" fillId="0" borderId="44" xfId="2" applyNumberFormat="1" applyFont="1" applyFill="1" applyBorder="1" applyAlignment="1" applyProtection="1">
      <alignment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34" fillId="0" borderId="0" xfId="0" applyNumberFormat="1" applyFont="1" applyFill="1" applyBorder="1" applyAlignment="1" applyProtection="1">
      <alignment horizontal="left" wrapText="1"/>
    </xf>
    <xf numFmtId="0" fontId="42" fillId="0" borderId="0" xfId="0" applyFont="1" applyAlignment="1">
      <alignment horizontal="left" wrapText="1"/>
    </xf>
    <xf numFmtId="165" fontId="27" fillId="0" borderId="4" xfId="0" applyNumberFormat="1" applyFont="1" applyFill="1" applyBorder="1" applyAlignment="1" applyProtection="1">
      <alignment horizontal="left" vertical="top" wrapText="1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0" fontId="27" fillId="0" borderId="86" xfId="0" applyFont="1" applyFill="1" applyBorder="1" applyAlignment="1" applyProtection="1">
      <alignment horizontal="left" vertical="top" wrapText="1"/>
    </xf>
    <xf numFmtId="0" fontId="27" fillId="0" borderId="83" xfId="0" applyFont="1" applyFill="1" applyBorder="1" applyAlignment="1" applyProtection="1">
      <alignment horizontal="left" vertical="top" wrapText="1"/>
    </xf>
    <xf numFmtId="0" fontId="27" fillId="0" borderId="74" xfId="0" applyFont="1" applyFill="1" applyBorder="1" applyAlignment="1" applyProtection="1">
      <alignment horizontal="left" vertical="top" wrapText="1"/>
    </xf>
    <xf numFmtId="0" fontId="27" fillId="0" borderId="11" xfId="0" applyFont="1" applyFill="1" applyBorder="1" applyAlignment="1" applyProtection="1">
      <alignment horizontal="left" vertical="top" wrapText="1"/>
    </xf>
    <xf numFmtId="0" fontId="27" fillId="0" borderId="16" xfId="0" applyFont="1" applyFill="1" applyBorder="1" applyAlignment="1" applyProtection="1">
      <alignment horizontal="left" vertical="top" wrapText="1"/>
    </xf>
    <xf numFmtId="0" fontId="27" fillId="0" borderId="43" xfId="0" applyFont="1" applyFill="1" applyBorder="1" applyAlignment="1" applyProtection="1">
      <alignment horizontal="left" vertical="top" wrapText="1"/>
    </xf>
    <xf numFmtId="0" fontId="27" fillId="0" borderId="1" xfId="0" applyFont="1" applyFill="1" applyBorder="1" applyAlignment="1" applyProtection="1">
      <alignment horizontal="left" vertical="top" wrapText="1"/>
    </xf>
    <xf numFmtId="0" fontId="27" fillId="0" borderId="42" xfId="0" applyFont="1" applyFill="1" applyBorder="1" applyAlignment="1" applyProtection="1">
      <alignment horizontal="left" vertical="top" wrapText="1"/>
    </xf>
    <xf numFmtId="0" fontId="27" fillId="0" borderId="14" xfId="0" applyFont="1" applyFill="1" applyBorder="1" applyAlignment="1" applyProtection="1">
      <alignment horizontal="left" vertical="top" wrapText="1"/>
    </xf>
    <xf numFmtId="165" fontId="27" fillId="0" borderId="5" xfId="0" applyNumberFormat="1" applyFont="1" applyFill="1" applyBorder="1" applyAlignment="1" applyProtection="1">
      <alignment horizontal="left" vertical="top" wrapText="1"/>
    </xf>
    <xf numFmtId="165" fontId="27" fillId="0" borderId="30" xfId="0" applyNumberFormat="1" applyFont="1" applyFill="1" applyBorder="1" applyAlignment="1" applyProtection="1">
      <alignment horizontal="left" vertical="top" wrapText="1"/>
    </xf>
    <xf numFmtId="0" fontId="34" fillId="0" borderId="85" xfId="0" applyFont="1" applyFill="1" applyBorder="1" applyAlignment="1" applyProtection="1">
      <alignment horizontal="left" vertical="top" wrapText="1"/>
    </xf>
    <xf numFmtId="0" fontId="34" fillId="0" borderId="83" xfId="0" applyFont="1" applyFill="1" applyBorder="1" applyAlignment="1" applyProtection="1">
      <alignment horizontal="left" vertical="top" wrapText="1"/>
    </xf>
    <xf numFmtId="0" fontId="27" fillId="0" borderId="17" xfId="0" applyFont="1" applyFill="1" applyBorder="1" applyAlignment="1" applyProtection="1">
      <alignment horizontal="center" vertical="top"/>
    </xf>
    <xf numFmtId="0" fontId="27" fillId="0" borderId="76" xfId="0" applyFont="1" applyFill="1" applyBorder="1" applyAlignment="1" applyProtection="1">
      <alignment horizontal="center" vertical="top"/>
    </xf>
    <xf numFmtId="0" fontId="35" fillId="0" borderId="43" xfId="0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 applyProtection="1">
      <alignment horizontal="center" vertical="center"/>
    </xf>
    <xf numFmtId="0" fontId="35" fillId="0" borderId="10" xfId="0" applyFont="1" applyFill="1" applyBorder="1" applyAlignment="1" applyProtection="1">
      <alignment horizontal="center" vertical="center"/>
    </xf>
    <xf numFmtId="0" fontId="35" fillId="0" borderId="76" xfId="0" applyFont="1" applyFill="1" applyBorder="1" applyAlignment="1" applyProtection="1">
      <alignment horizontal="center" vertical="center"/>
    </xf>
    <xf numFmtId="49" fontId="27" fillId="0" borderId="43" xfId="0" applyNumberFormat="1" applyFont="1" applyFill="1" applyBorder="1" applyAlignment="1" applyProtection="1">
      <alignment horizontal="center" vertical="top" wrapText="1"/>
    </xf>
    <xf numFmtId="49" fontId="27" fillId="0" borderId="82" xfId="0" applyNumberFormat="1" applyFont="1" applyFill="1" applyBorder="1" applyAlignment="1" applyProtection="1">
      <alignment horizontal="center" vertical="top" wrapText="1"/>
    </xf>
    <xf numFmtId="165" fontId="27" fillId="0" borderId="1" xfId="0" applyNumberFormat="1" applyFont="1" applyFill="1" applyBorder="1" applyAlignment="1" applyProtection="1">
      <alignment horizontal="left" vertical="top" wrapText="1"/>
    </xf>
    <xf numFmtId="49" fontId="27" fillId="0" borderId="74" xfId="0" applyNumberFormat="1" applyFont="1" applyFill="1" applyBorder="1" applyAlignment="1" applyProtection="1">
      <alignment horizontal="center" vertical="top" wrapText="1"/>
    </xf>
    <xf numFmtId="49" fontId="27" fillId="0" borderId="42" xfId="0" applyNumberFormat="1" applyFont="1" applyFill="1" applyBorder="1" applyAlignment="1" applyProtection="1">
      <alignment horizontal="center" vertical="top" wrapText="1"/>
    </xf>
    <xf numFmtId="165" fontId="27" fillId="0" borderId="11" xfId="0" applyNumberFormat="1" applyFont="1" applyFill="1" applyBorder="1" applyAlignment="1" applyProtection="1">
      <alignment horizontal="center" vertical="top" wrapText="1"/>
    </xf>
    <xf numFmtId="165" fontId="27" fillId="0" borderId="1" xfId="0" applyNumberFormat="1" applyFont="1" applyFill="1" applyBorder="1" applyAlignment="1" applyProtection="1">
      <alignment horizontal="center" vertical="top" wrapText="1"/>
    </xf>
    <xf numFmtId="165" fontId="27" fillId="0" borderId="14" xfId="0" applyNumberFormat="1" applyFont="1" applyFill="1" applyBorder="1" applyAlignment="1" applyProtection="1">
      <alignment horizontal="center" vertical="top" wrapText="1"/>
    </xf>
    <xf numFmtId="165" fontId="27" fillId="0" borderId="16" xfId="0" applyNumberFormat="1" applyFont="1" applyFill="1" applyBorder="1" applyAlignment="1" applyProtection="1">
      <alignment horizontal="left" vertical="top" wrapText="1"/>
    </xf>
    <xf numFmtId="165" fontId="27" fillId="0" borderId="14" xfId="0" applyNumberFormat="1" applyFont="1" applyFill="1" applyBorder="1" applyAlignment="1" applyProtection="1">
      <alignment horizontal="left" vertical="top" wrapText="1"/>
    </xf>
    <xf numFmtId="0" fontId="27" fillId="0" borderId="67" xfId="0" applyFont="1" applyFill="1" applyBorder="1" applyAlignment="1" applyProtection="1">
      <alignment horizontal="left" vertical="top" wrapText="1"/>
    </xf>
    <xf numFmtId="0" fontId="27" fillId="0" borderId="72" xfId="0" applyFont="1" applyFill="1" applyBorder="1" applyAlignment="1" applyProtection="1">
      <alignment horizontal="left" vertical="top" wrapText="1"/>
    </xf>
    <xf numFmtId="0" fontId="27" fillId="0" borderId="69" xfId="0" applyFont="1" applyFill="1" applyBorder="1" applyAlignment="1" applyProtection="1">
      <alignment horizontal="left" vertical="top" wrapText="1"/>
    </xf>
    <xf numFmtId="165" fontId="18" fillId="0" borderId="4" xfId="0" applyNumberFormat="1" applyFont="1" applyFill="1" applyBorder="1" applyAlignment="1" applyProtection="1">
      <alignment horizontal="center" vertical="top" wrapText="1"/>
    </xf>
    <xf numFmtId="165" fontId="18" fillId="0" borderId="7" xfId="0" applyNumberFormat="1" applyFont="1" applyFill="1" applyBorder="1" applyAlignment="1" applyProtection="1">
      <alignment horizontal="center" vertical="top" wrapText="1"/>
    </xf>
    <xf numFmtId="49" fontId="27" fillId="0" borderId="84" xfId="0" applyNumberFormat="1" applyFont="1" applyFill="1" applyBorder="1" applyAlignment="1" applyProtection="1">
      <alignment horizontal="center" vertical="top" wrapText="1"/>
    </xf>
    <xf numFmtId="165" fontId="35" fillId="0" borderId="19" xfId="0" applyNumberFormat="1" applyFont="1" applyFill="1" applyBorder="1" applyAlignment="1" applyProtection="1">
      <alignment horizontal="left" vertical="top" wrapText="1"/>
    </xf>
    <xf numFmtId="165" fontId="35" fillId="0" borderId="20" xfId="0" applyNumberFormat="1" applyFont="1" applyFill="1" applyBorder="1" applyAlignment="1" applyProtection="1">
      <alignment horizontal="left" vertical="top" wrapText="1"/>
    </xf>
    <xf numFmtId="165" fontId="35" fillId="0" borderId="53" xfId="0" applyNumberFormat="1" applyFont="1" applyFill="1" applyBorder="1" applyAlignment="1" applyProtection="1">
      <alignment horizontal="left" vertical="top" wrapText="1"/>
    </xf>
    <xf numFmtId="165" fontId="35" fillId="0" borderId="18" xfId="0" applyNumberFormat="1" applyFont="1" applyFill="1" applyBorder="1" applyAlignment="1" applyProtection="1">
      <alignment horizontal="left" vertical="top" wrapText="1"/>
    </xf>
    <xf numFmtId="165" fontId="35" fillId="0" borderId="0" xfId="0" applyNumberFormat="1" applyFont="1" applyFill="1" applyBorder="1" applyAlignment="1" applyProtection="1">
      <alignment horizontal="left" vertical="top" wrapText="1"/>
    </xf>
    <xf numFmtId="165" fontId="35" fillId="0" borderId="54" xfId="0" applyNumberFormat="1" applyFont="1" applyFill="1" applyBorder="1" applyAlignment="1" applyProtection="1">
      <alignment horizontal="left" vertical="top" wrapText="1"/>
    </xf>
    <xf numFmtId="165" fontId="35" fillId="0" borderId="55" xfId="0" applyNumberFormat="1" applyFont="1" applyFill="1" applyBorder="1" applyAlignment="1" applyProtection="1">
      <alignment horizontal="left" vertical="top" wrapText="1"/>
    </xf>
    <xf numFmtId="165" fontId="35" fillId="0" borderId="22" xfId="0" applyNumberFormat="1" applyFont="1" applyFill="1" applyBorder="1" applyAlignment="1" applyProtection="1">
      <alignment horizontal="left" vertical="top" wrapText="1"/>
    </xf>
    <xf numFmtId="165" fontId="35" fillId="0" borderId="56" xfId="0" applyNumberFormat="1" applyFont="1" applyFill="1" applyBorder="1" applyAlignment="1" applyProtection="1">
      <alignment horizontal="left" vertical="top" wrapText="1"/>
    </xf>
    <xf numFmtId="165" fontId="27" fillId="0" borderId="16" xfId="0" applyNumberFormat="1" applyFont="1" applyFill="1" applyBorder="1" applyAlignment="1" applyProtection="1">
      <alignment horizontal="center" vertical="top" wrapText="1"/>
    </xf>
    <xf numFmtId="165" fontId="18" fillId="0" borderId="2" xfId="0" applyNumberFormat="1" applyFont="1" applyFill="1" applyBorder="1" applyAlignment="1" applyProtection="1">
      <alignment horizontal="center" vertical="top" wrapText="1"/>
    </xf>
    <xf numFmtId="0" fontId="21" fillId="0" borderId="0" xfId="0" applyFont="1" applyFill="1" applyAlignment="1" applyProtection="1">
      <alignment horizontal="center" vertical="top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26" xfId="0" applyFont="1" applyFill="1" applyBorder="1" applyAlignment="1" applyProtection="1">
      <alignment horizontal="center" vertical="top"/>
    </xf>
    <xf numFmtId="0" fontId="3" fillId="0" borderId="22" xfId="0" applyFont="1" applyFill="1" applyBorder="1" applyAlignment="1" applyProtection="1">
      <alignment horizontal="center" vertical="top"/>
    </xf>
    <xf numFmtId="165" fontId="18" fillId="0" borderId="28" xfId="0" applyNumberFormat="1" applyFont="1" applyFill="1" applyBorder="1" applyAlignment="1" applyProtection="1">
      <alignment horizontal="center" vertical="center" wrapText="1"/>
    </xf>
    <xf numFmtId="165" fontId="18" fillId="0" borderId="25" xfId="0" applyNumberFormat="1" applyFont="1" applyFill="1" applyBorder="1" applyAlignment="1" applyProtection="1">
      <alignment horizontal="center" vertical="center" wrapText="1"/>
    </xf>
    <xf numFmtId="165" fontId="18" fillId="0" borderId="62" xfId="0" applyNumberFormat="1" applyFont="1" applyFill="1" applyBorder="1" applyAlignment="1" applyProtection="1">
      <alignment horizontal="center" vertical="center" wrapText="1"/>
    </xf>
    <xf numFmtId="165" fontId="18" fillId="0" borderId="37" xfId="0" applyNumberFormat="1" applyFont="1" applyFill="1" applyBorder="1" applyAlignment="1" applyProtection="1">
      <alignment horizontal="center" vertical="center" wrapText="1"/>
    </xf>
    <xf numFmtId="165" fontId="18" fillId="0" borderId="8" xfId="0" applyNumberFormat="1" applyFont="1" applyFill="1" applyBorder="1" applyAlignment="1" applyProtection="1">
      <alignment horizontal="center" vertical="center" wrapText="1"/>
    </xf>
    <xf numFmtId="165" fontId="18" fillId="0" borderId="63" xfId="0" applyNumberFormat="1" applyFont="1" applyFill="1" applyBorder="1" applyAlignment="1" applyProtection="1">
      <alignment horizontal="center" vertical="center" wrapText="1"/>
    </xf>
    <xf numFmtId="165" fontId="18" fillId="0" borderId="39" xfId="0" applyNumberFormat="1" applyFont="1" applyFill="1" applyBorder="1" applyAlignment="1" applyProtection="1">
      <alignment horizontal="center" vertical="center" wrapText="1"/>
    </xf>
    <xf numFmtId="165" fontId="18" fillId="0" borderId="20" xfId="0" applyNumberFormat="1" applyFont="1" applyFill="1" applyBorder="1" applyAlignment="1" applyProtection="1">
      <alignment horizontal="center" vertical="center" wrapText="1"/>
    </xf>
    <xf numFmtId="165" fontId="18" fillId="0" borderId="21" xfId="0" applyNumberFormat="1" applyFont="1" applyFill="1" applyBorder="1" applyAlignment="1" applyProtection="1">
      <alignment horizontal="center" vertical="center" wrapText="1"/>
    </xf>
    <xf numFmtId="165" fontId="18" fillId="0" borderId="39" xfId="0" applyNumberFormat="1" applyFont="1" applyFill="1" applyBorder="1" applyAlignment="1" applyProtection="1">
      <alignment horizontal="center" vertical="top" wrapText="1"/>
    </xf>
    <xf numFmtId="165" fontId="18" fillId="0" borderId="20" xfId="0" applyNumberFormat="1" applyFont="1" applyFill="1" applyBorder="1" applyAlignment="1" applyProtection="1">
      <alignment horizontal="center" vertical="top" wrapText="1"/>
    </xf>
    <xf numFmtId="165" fontId="18" fillId="0" borderId="21" xfId="0" applyNumberFormat="1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60" xfId="0" applyFont="1" applyFill="1" applyBorder="1" applyAlignment="1" applyProtection="1">
      <alignment horizontal="center" vertical="center" wrapText="1"/>
    </xf>
    <xf numFmtId="165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63" xfId="0" applyNumberFormat="1" applyFont="1" applyFill="1" applyBorder="1" applyAlignment="1" applyProtection="1">
      <alignment horizontal="center" vertical="center" wrapText="1"/>
    </xf>
    <xf numFmtId="165" fontId="18" fillId="0" borderId="31" xfId="0" applyNumberFormat="1" applyFont="1" applyFill="1" applyBorder="1" applyAlignment="1" applyProtection="1">
      <alignment horizontal="center" vertical="top" wrapText="1"/>
    </xf>
    <xf numFmtId="165" fontId="18" fillId="0" borderId="26" xfId="0" applyNumberFormat="1" applyFont="1" applyFill="1" applyBorder="1" applyAlignment="1" applyProtection="1">
      <alignment horizontal="center" vertical="top" wrapText="1"/>
    </xf>
    <xf numFmtId="165" fontId="18" fillId="0" borderId="27" xfId="0" applyNumberFormat="1" applyFont="1" applyFill="1" applyBorder="1" applyAlignment="1" applyProtection="1">
      <alignment horizontal="center" vertical="top" wrapText="1"/>
    </xf>
    <xf numFmtId="0" fontId="33" fillId="0" borderId="53" xfId="0" applyFont="1" applyFill="1" applyBorder="1" applyAlignment="1" applyProtection="1">
      <alignment horizontal="left" vertical="top" wrapText="1"/>
    </xf>
    <xf numFmtId="0" fontId="33" fillId="0" borderId="54" xfId="0" applyFont="1" applyFill="1" applyBorder="1" applyAlignment="1" applyProtection="1">
      <alignment horizontal="left" vertical="top"/>
    </xf>
    <xf numFmtId="0" fontId="33" fillId="0" borderId="56" xfId="0" applyFont="1" applyFill="1" applyBorder="1" applyAlignment="1" applyProtection="1">
      <alignment horizontal="left" vertical="top"/>
    </xf>
    <xf numFmtId="0" fontId="27" fillId="0" borderId="19" xfId="0" applyFont="1" applyFill="1" applyBorder="1" applyAlignment="1" applyProtection="1">
      <alignment horizontal="left" vertical="top" wrapText="1"/>
    </xf>
    <xf numFmtId="0" fontId="27" fillId="0" borderId="20" xfId="0" applyFont="1" applyFill="1" applyBorder="1" applyAlignment="1" applyProtection="1">
      <alignment horizontal="left" vertical="top" wrapText="1"/>
    </xf>
    <xf numFmtId="0" fontId="27" fillId="0" borderId="18" xfId="0" applyFont="1" applyFill="1" applyBorder="1" applyAlignment="1" applyProtection="1">
      <alignment horizontal="left" vertical="top" wrapText="1"/>
    </xf>
    <xf numFmtId="0" fontId="27" fillId="0" borderId="0" xfId="0" applyFont="1" applyFill="1" applyBorder="1" applyAlignment="1" applyProtection="1">
      <alignment horizontal="left" vertical="top" wrapText="1"/>
    </xf>
    <xf numFmtId="0" fontId="27" fillId="0" borderId="15" xfId="0" applyFont="1" applyFill="1" applyBorder="1" applyAlignment="1" applyProtection="1">
      <alignment horizontal="left" vertical="top" wrapText="1"/>
    </xf>
    <xf numFmtId="0" fontId="27" fillId="0" borderId="55" xfId="0" applyFont="1" applyFill="1" applyBorder="1" applyAlignment="1" applyProtection="1">
      <alignment horizontal="left" vertical="top" wrapText="1"/>
    </xf>
    <xf numFmtId="0" fontId="27" fillId="0" borderId="22" xfId="0" applyFont="1" applyFill="1" applyBorder="1" applyAlignment="1" applyProtection="1">
      <alignment horizontal="left" vertical="top" wrapText="1"/>
    </xf>
    <xf numFmtId="0" fontId="27" fillId="0" borderId="64" xfId="0" applyFont="1" applyFill="1" applyBorder="1" applyAlignment="1" applyProtection="1">
      <alignment horizontal="left" vertical="top" wrapText="1"/>
    </xf>
    <xf numFmtId="0" fontId="35" fillId="0" borderId="75" xfId="0" applyFont="1" applyFill="1" applyBorder="1" applyAlignment="1" applyProtection="1">
      <alignment horizontal="left" vertical="top" wrapText="1"/>
    </xf>
    <xf numFmtId="0" fontId="35" fillId="0" borderId="76" xfId="0" applyFont="1" applyFill="1" applyBorder="1" applyAlignment="1" applyProtection="1">
      <alignment horizontal="left" vertical="top" wrapText="1"/>
    </xf>
    <xf numFmtId="0" fontId="35" fillId="0" borderId="77" xfId="0" applyFont="1" applyFill="1" applyBorder="1" applyAlignment="1" applyProtection="1">
      <alignment horizontal="left" vertical="top" wrapText="1"/>
    </xf>
    <xf numFmtId="0" fontId="38" fillId="0" borderId="75" xfId="0" applyFont="1" applyFill="1" applyBorder="1" applyAlignment="1">
      <alignment horizontal="center" vertical="top"/>
    </xf>
    <xf numFmtId="0" fontId="38" fillId="0" borderId="76" xfId="0" applyFont="1" applyFill="1" applyBorder="1" applyAlignment="1">
      <alignment horizontal="center" vertical="top"/>
    </xf>
    <xf numFmtId="0" fontId="38" fillId="0" borderId="77" xfId="0" applyFont="1" applyFill="1" applyBorder="1" applyAlignment="1">
      <alignment horizontal="center" vertical="top"/>
    </xf>
    <xf numFmtId="165" fontId="27" fillId="0" borderId="84" xfId="0" applyNumberFormat="1" applyFont="1" applyFill="1" applyBorder="1" applyAlignment="1" applyProtection="1">
      <alignment horizontal="center" vertical="center" wrapText="1"/>
    </xf>
    <xf numFmtId="165" fontId="27" fillId="0" borderId="43" xfId="0" applyNumberFormat="1" applyFont="1" applyFill="1" applyBorder="1" applyAlignment="1" applyProtection="1">
      <alignment horizontal="center" vertical="center" wrapText="1"/>
    </xf>
    <xf numFmtId="165" fontId="35" fillId="0" borderId="5" xfId="0" applyNumberFormat="1" applyFont="1" applyFill="1" applyBorder="1" applyAlignment="1" applyProtection="1">
      <alignment horizontal="left" vertical="top" wrapText="1"/>
    </xf>
    <xf numFmtId="165" fontId="35" fillId="0" borderId="1" xfId="0" applyNumberFormat="1" applyFont="1" applyFill="1" applyBorder="1" applyAlignment="1" applyProtection="1">
      <alignment horizontal="left" vertical="top" wrapText="1"/>
    </xf>
    <xf numFmtId="0" fontId="27" fillId="0" borderId="53" xfId="0" applyFont="1" applyFill="1" applyBorder="1" applyAlignment="1" applyProtection="1">
      <alignment horizontal="center" vertical="top"/>
    </xf>
    <xf numFmtId="0" fontId="27" fillId="0" borderId="54" xfId="0" applyFont="1" applyFill="1" applyBorder="1" applyAlignment="1" applyProtection="1">
      <alignment horizontal="center" vertical="top"/>
    </xf>
    <xf numFmtId="0" fontId="27" fillId="0" borderId="56" xfId="0" applyFont="1" applyFill="1" applyBorder="1" applyAlignment="1" applyProtection="1">
      <alignment horizontal="center" vertical="top"/>
    </xf>
    <xf numFmtId="0" fontId="38" fillId="0" borderId="47" xfId="0" applyFont="1" applyFill="1" applyBorder="1" applyAlignment="1">
      <alignment horizontal="center" vertical="top"/>
    </xf>
    <xf numFmtId="0" fontId="38" fillId="0" borderId="46" xfId="0" applyFont="1" applyFill="1" applyBorder="1" applyAlignment="1">
      <alignment horizontal="center" vertical="top"/>
    </xf>
    <xf numFmtId="0" fontId="38" fillId="0" borderId="45" xfId="0" applyFont="1" applyFill="1" applyBorder="1" applyAlignment="1">
      <alignment horizontal="center" vertical="top"/>
    </xf>
    <xf numFmtId="0" fontId="34" fillId="0" borderId="75" xfId="0" applyFont="1" applyFill="1" applyBorder="1" applyAlignment="1" applyProtection="1">
      <alignment horizontal="left" vertical="top" wrapText="1"/>
    </xf>
    <xf numFmtId="0" fontId="34" fillId="0" borderId="76" xfId="0" applyFont="1" applyFill="1" applyBorder="1" applyAlignment="1" applyProtection="1">
      <alignment horizontal="left" vertical="top" wrapText="1"/>
    </xf>
    <xf numFmtId="165" fontId="27" fillId="0" borderId="0" xfId="0" applyNumberFormat="1" applyFont="1" applyFill="1" applyBorder="1" applyAlignment="1" applyProtection="1">
      <alignment horizontal="justify" vertical="top" wrapText="1"/>
    </xf>
    <xf numFmtId="0" fontId="38" fillId="0" borderId="0" xfId="0" applyFont="1" applyFill="1" applyAlignment="1">
      <alignment horizontal="justify" vertical="top" wrapText="1"/>
    </xf>
    <xf numFmtId="0" fontId="38" fillId="0" borderId="11" xfId="0" applyFont="1" applyFill="1" applyBorder="1"/>
    <xf numFmtId="0" fontId="38" fillId="0" borderId="16" xfId="0" applyFont="1" applyFill="1" applyBorder="1"/>
    <xf numFmtId="0" fontId="38" fillId="0" borderId="43" xfId="0" applyFont="1" applyFill="1" applyBorder="1"/>
    <xf numFmtId="0" fontId="38" fillId="0" borderId="1" xfId="0" applyFont="1" applyFill="1" applyBorder="1"/>
    <xf numFmtId="0" fontId="38" fillId="0" borderId="42" xfId="0" applyFont="1" applyFill="1" applyBorder="1"/>
    <xf numFmtId="0" fontId="38" fillId="0" borderId="14" xfId="0" applyFont="1" applyFill="1" applyBorder="1"/>
    <xf numFmtId="0" fontId="35" fillId="0" borderId="25" xfId="0" applyFont="1" applyFill="1" applyBorder="1" applyAlignment="1" applyProtection="1">
      <alignment horizontal="center" vertical="center"/>
    </xf>
    <xf numFmtId="0" fontId="35" fillId="0" borderId="8" xfId="0" applyFont="1" applyFill="1" applyBorder="1" applyAlignment="1" applyProtection="1">
      <alignment horizontal="center" vertical="center"/>
    </xf>
    <xf numFmtId="0" fontId="35" fillId="0" borderId="13" xfId="0" applyFont="1" applyFill="1" applyBorder="1" applyAlignment="1" applyProtection="1">
      <alignment horizontal="center" vertical="center"/>
    </xf>
    <xf numFmtId="165" fontId="27" fillId="0" borderId="11" xfId="0" applyNumberFormat="1" applyFont="1" applyFill="1" applyBorder="1" applyAlignment="1" applyProtection="1">
      <alignment horizontal="left" vertical="top" wrapText="1"/>
    </xf>
    <xf numFmtId="49" fontId="27" fillId="0" borderId="23" xfId="0" applyNumberFormat="1" applyFont="1" applyFill="1" applyBorder="1" applyAlignment="1" applyProtection="1">
      <alignment horizontal="left" vertical="top" wrapText="1"/>
    </xf>
    <xf numFmtId="0" fontId="38" fillId="0" borderId="6" xfId="0" applyFont="1" applyFill="1" applyBorder="1" applyAlignment="1">
      <alignment horizontal="left" vertical="top"/>
    </xf>
    <xf numFmtId="0" fontId="38" fillId="0" borderId="85" xfId="0" applyFont="1" applyFill="1" applyBorder="1" applyAlignment="1">
      <alignment horizontal="left" vertical="top"/>
    </xf>
    <xf numFmtId="0" fontId="27" fillId="0" borderId="53" xfId="0" applyFont="1" applyFill="1" applyBorder="1" applyAlignment="1" applyProtection="1">
      <alignment horizontal="left" vertical="top" wrapText="1"/>
    </xf>
    <xf numFmtId="0" fontId="27" fillId="0" borderId="60" xfId="0" applyFont="1" applyFill="1" applyBorder="1" applyAlignment="1" applyProtection="1">
      <alignment horizontal="left" vertical="top" wrapText="1"/>
    </xf>
    <xf numFmtId="49" fontId="27" fillId="0" borderId="28" xfId="0" applyNumberFormat="1" applyFont="1" applyFill="1" applyBorder="1" applyAlignment="1" applyProtection="1">
      <alignment horizontal="center" vertical="top" wrapText="1"/>
    </xf>
    <xf numFmtId="49" fontId="27" fillId="0" borderId="62" xfId="0" applyNumberFormat="1" applyFont="1" applyFill="1" applyBorder="1" applyAlignment="1" applyProtection="1">
      <alignment horizontal="center" vertical="top" wrapText="1"/>
    </xf>
    <xf numFmtId="165" fontId="35" fillId="0" borderId="37" xfId="0" applyNumberFormat="1" applyFont="1" applyFill="1" applyBorder="1" applyAlignment="1" applyProtection="1">
      <alignment horizontal="left" vertical="top" wrapText="1"/>
    </xf>
    <xf numFmtId="165" fontId="35" fillId="0" borderId="63" xfId="0" applyNumberFormat="1" applyFont="1" applyFill="1" applyBorder="1" applyAlignment="1" applyProtection="1">
      <alignment horizontal="left" vertical="top" wrapText="1"/>
    </xf>
    <xf numFmtId="165" fontId="27" fillId="0" borderId="39" xfId="0" applyNumberFormat="1" applyFont="1" applyFill="1" applyBorder="1" applyAlignment="1" applyProtection="1">
      <alignment horizontal="left" vertical="top" wrapText="1"/>
    </xf>
    <xf numFmtId="165" fontId="27" fillId="0" borderId="63" xfId="0" applyNumberFormat="1" applyFont="1" applyFill="1" applyBorder="1" applyAlignment="1" applyProtection="1">
      <alignment horizontal="left" vertical="top" wrapText="1"/>
    </xf>
    <xf numFmtId="0" fontId="27" fillId="0" borderId="12" xfId="0" applyFont="1" applyFill="1" applyBorder="1" applyAlignment="1" applyProtection="1">
      <alignment horizontal="center" vertical="top"/>
    </xf>
    <xf numFmtId="0" fontId="27" fillId="0" borderId="60" xfId="0" applyFont="1" applyFill="1" applyBorder="1" applyAlignment="1" applyProtection="1">
      <alignment horizontal="center" vertical="top"/>
    </xf>
    <xf numFmtId="165" fontId="27" fillId="0" borderId="37" xfId="0" applyNumberFormat="1" applyFont="1" applyFill="1" applyBorder="1" applyAlignment="1" applyProtection="1">
      <alignment horizontal="left" vertical="top" wrapText="1"/>
    </xf>
    <xf numFmtId="165" fontId="27" fillId="0" borderId="20" xfId="0" applyNumberFormat="1" applyFont="1" applyFill="1" applyBorder="1" applyAlignment="1" applyProtection="1">
      <alignment horizontal="justify" vertical="top" wrapText="1"/>
    </xf>
    <xf numFmtId="165" fontId="35" fillId="0" borderId="18" xfId="0" applyNumberFormat="1" applyFont="1" applyFill="1" applyBorder="1" applyAlignment="1" applyProtection="1">
      <alignment horizontal="left" vertical="top"/>
    </xf>
    <xf numFmtId="165" fontId="35" fillId="0" borderId="0" xfId="0" applyNumberFormat="1" applyFont="1" applyFill="1" applyBorder="1" applyAlignment="1" applyProtection="1">
      <alignment horizontal="left" vertical="top"/>
    </xf>
    <xf numFmtId="165" fontId="35" fillId="0" borderId="54" xfId="0" applyNumberFormat="1" applyFont="1" applyFill="1" applyBorder="1" applyAlignment="1" applyProtection="1">
      <alignment horizontal="left" vertical="top"/>
    </xf>
    <xf numFmtId="165" fontId="27" fillId="0" borderId="19" xfId="0" applyNumberFormat="1" applyFont="1" applyFill="1" applyBorder="1" applyAlignment="1" applyProtection="1">
      <alignment horizontal="left" vertical="top" wrapText="1"/>
    </xf>
    <xf numFmtId="165" fontId="27" fillId="0" borderId="20" xfId="0" applyNumberFormat="1" applyFont="1" applyFill="1" applyBorder="1" applyAlignment="1" applyProtection="1">
      <alignment horizontal="left" vertical="top" wrapText="1"/>
    </xf>
    <xf numFmtId="165" fontId="27" fillId="0" borderId="18" xfId="0" applyNumberFormat="1" applyFont="1" applyFill="1" applyBorder="1" applyAlignment="1" applyProtection="1">
      <alignment horizontal="left" vertical="top" wrapText="1"/>
    </xf>
    <xf numFmtId="165" fontId="27" fillId="0" borderId="0" xfId="0" applyNumberFormat="1" applyFont="1" applyFill="1" applyBorder="1" applyAlignment="1" applyProtection="1">
      <alignment horizontal="left" vertical="top" wrapText="1"/>
    </xf>
    <xf numFmtId="165" fontId="27" fillId="0" borderId="15" xfId="0" applyNumberFormat="1" applyFont="1" applyFill="1" applyBorder="1" applyAlignment="1" applyProtection="1">
      <alignment horizontal="left" vertical="top" wrapText="1"/>
    </xf>
    <xf numFmtId="165" fontId="27" fillId="0" borderId="55" xfId="0" applyNumberFormat="1" applyFont="1" applyFill="1" applyBorder="1" applyAlignment="1" applyProtection="1">
      <alignment horizontal="left" vertical="top" wrapTex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27" fillId="0" borderId="64" xfId="0" applyNumberFormat="1" applyFont="1" applyFill="1" applyBorder="1" applyAlignment="1" applyProtection="1">
      <alignment horizontal="left" vertical="top" wrapText="1"/>
    </xf>
    <xf numFmtId="0" fontId="27" fillId="0" borderId="13" xfId="0" applyFont="1" applyFill="1" applyBorder="1" applyAlignment="1" applyProtection="1">
      <alignment horizontal="center" vertical="top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left" wrapText="1"/>
    </xf>
    <xf numFmtId="0" fontId="30" fillId="0" borderId="0" xfId="0" applyFont="1" applyAlignment="1">
      <alignment horizontal="right"/>
    </xf>
    <xf numFmtId="0" fontId="21" fillId="0" borderId="0" xfId="0" applyFont="1" applyAlignment="1">
      <alignment horizontal="center" vertical="top" wrapText="1"/>
    </xf>
    <xf numFmtId="3" fontId="1" fillId="0" borderId="47" xfId="0" applyNumberFormat="1" applyFont="1" applyBorder="1" applyAlignment="1">
      <alignment horizontal="center" vertical="top" wrapText="1"/>
    </xf>
    <xf numFmtId="3" fontId="1" fillId="0" borderId="45" xfId="0" applyNumberFormat="1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67" xfId="0" applyFont="1" applyBorder="1" applyAlignment="1">
      <alignment horizontal="center" vertical="top" wrapText="1"/>
    </xf>
    <xf numFmtId="0" fontId="1" fillId="0" borderId="6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0" fontId="29" fillId="0" borderId="54" xfId="0" applyFont="1" applyBorder="1" applyAlignment="1">
      <alignment vertical="top"/>
    </xf>
    <xf numFmtId="0" fontId="29" fillId="0" borderId="56" xfId="0" applyFont="1" applyBorder="1" applyAlignment="1">
      <alignment vertical="top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3" fillId="0" borderId="0" xfId="6" applyNumberFormat="1" applyFont="1" applyAlignment="1">
      <alignment horizontal="left" vertical="top" wrapText="1"/>
    </xf>
    <xf numFmtId="3" fontId="3" fillId="0" borderId="0" xfId="6" applyNumberFormat="1" applyFont="1" applyAlignment="1">
      <alignment horizontal="left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3" fillId="0" borderId="10" xfId="3" applyFont="1" applyFill="1" applyBorder="1" applyAlignment="1">
      <alignment vertical="top" wrapText="1"/>
    </xf>
    <xf numFmtId="0" fontId="26" fillId="0" borderId="8" xfId="0" applyFont="1" applyBorder="1" applyAlignment="1">
      <alignment vertical="top" wrapText="1"/>
    </xf>
    <xf numFmtId="0" fontId="26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  <xf numFmtId="0" fontId="23" fillId="0" borderId="1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49" fontId="16" fillId="0" borderId="27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2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azanovaEN/Desktop/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>
        <row r="381">
          <cell r="G381">
            <v>0</v>
          </cell>
        </row>
        <row r="382">
          <cell r="G38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3.8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 x14ac:dyDescent="0.3">
      <c r="A1" s="371" t="s">
        <v>39</v>
      </c>
      <c r="B1" s="372"/>
      <c r="C1" s="373" t="s">
        <v>40</v>
      </c>
      <c r="D1" s="374" t="s">
        <v>44</v>
      </c>
      <c r="E1" s="375"/>
      <c r="F1" s="376"/>
      <c r="G1" s="374" t="s">
        <v>17</v>
      </c>
      <c r="H1" s="375"/>
      <c r="I1" s="376"/>
      <c r="J1" s="374" t="s">
        <v>18</v>
      </c>
      <c r="K1" s="375"/>
      <c r="L1" s="376"/>
      <c r="M1" s="374" t="s">
        <v>22</v>
      </c>
      <c r="N1" s="375"/>
      <c r="O1" s="376"/>
      <c r="P1" s="377" t="s">
        <v>23</v>
      </c>
      <c r="Q1" s="378"/>
      <c r="R1" s="374" t="s">
        <v>24</v>
      </c>
      <c r="S1" s="375"/>
      <c r="T1" s="376"/>
      <c r="U1" s="374" t="s">
        <v>25</v>
      </c>
      <c r="V1" s="375"/>
      <c r="W1" s="376"/>
      <c r="X1" s="377" t="s">
        <v>26</v>
      </c>
      <c r="Y1" s="379"/>
      <c r="Z1" s="378"/>
      <c r="AA1" s="377" t="s">
        <v>27</v>
      </c>
      <c r="AB1" s="378"/>
      <c r="AC1" s="374" t="s">
        <v>28</v>
      </c>
      <c r="AD1" s="375"/>
      <c r="AE1" s="376"/>
      <c r="AF1" s="374" t="s">
        <v>29</v>
      </c>
      <c r="AG1" s="375"/>
      <c r="AH1" s="376"/>
      <c r="AI1" s="374" t="s">
        <v>30</v>
      </c>
      <c r="AJ1" s="375"/>
      <c r="AK1" s="376"/>
      <c r="AL1" s="377" t="s">
        <v>31</v>
      </c>
      <c r="AM1" s="378"/>
      <c r="AN1" s="374" t="s">
        <v>32</v>
      </c>
      <c r="AO1" s="375"/>
      <c r="AP1" s="376"/>
      <c r="AQ1" s="374" t="s">
        <v>33</v>
      </c>
      <c r="AR1" s="375"/>
      <c r="AS1" s="376"/>
      <c r="AT1" s="374" t="s">
        <v>34</v>
      </c>
      <c r="AU1" s="375"/>
      <c r="AV1" s="376"/>
    </row>
    <row r="2" spans="1:48" ht="39" customHeight="1" x14ac:dyDescent="0.3">
      <c r="A2" s="372"/>
      <c r="B2" s="372"/>
      <c r="C2" s="373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 x14ac:dyDescent="0.3">
      <c r="A3" s="373" t="s">
        <v>82</v>
      </c>
      <c r="B3" s="37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373"/>
      <c r="B4" s="37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373"/>
      <c r="B5" s="37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 x14ac:dyDescent="0.3">
      <c r="A6" s="373"/>
      <c r="B6" s="37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373"/>
      <c r="B7" s="373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 x14ac:dyDescent="0.3">
      <c r="A8" s="373"/>
      <c r="B8" s="37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 x14ac:dyDescent="0.3">
      <c r="A9" s="373"/>
      <c r="B9" s="373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4.4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380" t="s">
        <v>57</v>
      </c>
      <c r="B1" s="380"/>
      <c r="C1" s="380"/>
      <c r="D1" s="380"/>
      <c r="E1" s="380"/>
    </row>
    <row r="2" spans="1:5" x14ac:dyDescent="0.3">
      <c r="A2" s="12"/>
      <c r="B2" s="12"/>
      <c r="C2" s="12"/>
      <c r="D2" s="12"/>
      <c r="E2" s="12"/>
    </row>
    <row r="3" spans="1:5" x14ac:dyDescent="0.3">
      <c r="A3" s="381" t="s">
        <v>129</v>
      </c>
      <c r="B3" s="381"/>
      <c r="C3" s="381"/>
      <c r="D3" s="381"/>
      <c r="E3" s="381"/>
    </row>
    <row r="4" spans="1:5" ht="45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382" t="s">
        <v>78</v>
      </c>
      <c r="B26" s="382"/>
      <c r="C26" s="382"/>
      <c r="D26" s="382"/>
      <c r="E26" s="382"/>
    </row>
    <row r="27" spans="1:5" x14ac:dyDescent="0.3">
      <c r="A27" s="28"/>
      <c r="B27" s="28"/>
      <c r="C27" s="28"/>
      <c r="D27" s="28"/>
      <c r="E27" s="28"/>
    </row>
    <row r="28" spans="1:5" x14ac:dyDescent="0.3">
      <c r="A28" s="382" t="s">
        <v>79</v>
      </c>
      <c r="B28" s="382"/>
      <c r="C28" s="382"/>
      <c r="D28" s="382"/>
      <c r="E28" s="382"/>
    </row>
    <row r="29" spans="1:5" x14ac:dyDescent="0.3">
      <c r="A29" s="382"/>
      <c r="B29" s="382"/>
      <c r="C29" s="382"/>
      <c r="D29" s="382"/>
      <c r="E29" s="382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396" t="s">
        <v>45</v>
      </c>
      <c r="C3" s="396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383" t="s">
        <v>1</v>
      </c>
      <c r="B5" s="390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5">
      <c r="A6" s="383"/>
      <c r="B6" s="390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5">
      <c r="A7" s="383"/>
      <c r="B7" s="390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383" t="s">
        <v>3</v>
      </c>
      <c r="B8" s="390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84" t="s">
        <v>204</v>
      </c>
      <c r="N8" s="385"/>
      <c r="O8" s="386"/>
      <c r="P8" s="56"/>
      <c r="Q8" s="56"/>
    </row>
    <row r="9" spans="1:256" ht="33.75" customHeight="1" x14ac:dyDescent="0.25">
      <c r="A9" s="383"/>
      <c r="B9" s="390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5">
      <c r="A10" s="383" t="s">
        <v>4</v>
      </c>
      <c r="B10" s="390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5">
      <c r="A11" s="383"/>
      <c r="B11" s="390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383" t="s">
        <v>5</v>
      </c>
      <c r="B12" s="390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5">
      <c r="A13" s="383"/>
      <c r="B13" s="390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5">
      <c r="A14" s="383" t="s">
        <v>9</v>
      </c>
      <c r="B14" s="390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383"/>
      <c r="B15" s="390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01"/>
      <c r="AJ16" s="401"/>
      <c r="AK16" s="401"/>
      <c r="AZ16" s="401"/>
      <c r="BA16" s="401"/>
      <c r="BB16" s="401"/>
      <c r="BQ16" s="401"/>
      <c r="BR16" s="401"/>
      <c r="BS16" s="401"/>
      <c r="CH16" s="401"/>
      <c r="CI16" s="401"/>
      <c r="CJ16" s="401"/>
      <c r="CY16" s="401"/>
      <c r="CZ16" s="401"/>
      <c r="DA16" s="401"/>
      <c r="DP16" s="401"/>
      <c r="DQ16" s="401"/>
      <c r="DR16" s="401"/>
      <c r="EG16" s="401"/>
      <c r="EH16" s="401"/>
      <c r="EI16" s="401"/>
      <c r="EX16" s="401"/>
      <c r="EY16" s="401"/>
      <c r="EZ16" s="401"/>
      <c r="FO16" s="401"/>
      <c r="FP16" s="401"/>
      <c r="FQ16" s="401"/>
      <c r="GF16" s="401"/>
      <c r="GG16" s="401"/>
      <c r="GH16" s="401"/>
      <c r="GW16" s="401"/>
      <c r="GX16" s="401"/>
      <c r="GY16" s="401"/>
      <c r="HN16" s="401"/>
      <c r="HO16" s="401"/>
      <c r="HP16" s="401"/>
      <c r="IE16" s="401"/>
      <c r="IF16" s="401"/>
      <c r="IG16" s="401"/>
      <c r="IV16" s="401"/>
    </row>
    <row r="17" spans="1:17" ht="320.25" customHeight="1" x14ac:dyDescent="0.25">
      <c r="A17" s="383" t="s">
        <v>6</v>
      </c>
      <c r="B17" s="390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 x14ac:dyDescent="0.25">
      <c r="A18" s="383"/>
      <c r="B18" s="390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383" t="s">
        <v>7</v>
      </c>
      <c r="B19" s="390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 x14ac:dyDescent="0.25">
      <c r="A20" s="383"/>
      <c r="B20" s="390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383" t="s">
        <v>8</v>
      </c>
      <c r="B21" s="390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383"/>
      <c r="B22" s="390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5">
      <c r="A23" s="387" t="s">
        <v>14</v>
      </c>
      <c r="B23" s="392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 x14ac:dyDescent="0.25">
      <c r="A24" s="389"/>
      <c r="B24" s="392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391" t="s">
        <v>15</v>
      </c>
      <c r="B25" s="392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 x14ac:dyDescent="0.25">
      <c r="A26" s="391"/>
      <c r="B26" s="392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5">
      <c r="A31" s="383" t="s">
        <v>93</v>
      </c>
      <c r="B31" s="390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5">
      <c r="A32" s="383"/>
      <c r="B32" s="390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5">
      <c r="A34" s="383" t="s">
        <v>95</v>
      </c>
      <c r="B34" s="390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5">
      <c r="A35" s="383"/>
      <c r="B35" s="390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 x14ac:dyDescent="0.25">
      <c r="A36" s="399" t="s">
        <v>97</v>
      </c>
      <c r="B36" s="397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 x14ac:dyDescent="0.25">
      <c r="A37" s="400"/>
      <c r="B37" s="398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5">
      <c r="A39" s="383" t="s">
        <v>99</v>
      </c>
      <c r="B39" s="390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07" t="s">
        <v>246</v>
      </c>
      <c r="I39" s="408"/>
      <c r="J39" s="408"/>
      <c r="K39" s="408"/>
      <c r="L39" s="408"/>
      <c r="M39" s="408"/>
      <c r="N39" s="408"/>
      <c r="O39" s="409"/>
      <c r="P39" s="55" t="s">
        <v>188</v>
      </c>
      <c r="Q39" s="56"/>
    </row>
    <row r="40" spans="1:17" ht="39.9" customHeight="1" x14ac:dyDescent="0.25">
      <c r="A40" s="383" t="s">
        <v>10</v>
      </c>
      <c r="B40" s="390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383" t="s">
        <v>100</v>
      </c>
      <c r="B41" s="390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 x14ac:dyDescent="0.25">
      <c r="A42" s="383"/>
      <c r="B42" s="390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5">
      <c r="A43" s="383" t="s">
        <v>102</v>
      </c>
      <c r="B43" s="390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04" t="s">
        <v>191</v>
      </c>
      <c r="H43" s="405"/>
      <c r="I43" s="405"/>
      <c r="J43" s="405"/>
      <c r="K43" s="405"/>
      <c r="L43" s="405"/>
      <c r="M43" s="405"/>
      <c r="N43" s="405"/>
      <c r="O43" s="406"/>
      <c r="P43" s="56"/>
      <c r="Q43" s="56"/>
    </row>
    <row r="44" spans="1:17" ht="39.9" customHeight="1" x14ac:dyDescent="0.25">
      <c r="A44" s="383"/>
      <c r="B44" s="390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5">
      <c r="A45" s="383" t="s">
        <v>104</v>
      </c>
      <c r="B45" s="390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 x14ac:dyDescent="0.25">
      <c r="A46" s="383" t="s">
        <v>12</v>
      </c>
      <c r="B46" s="390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 x14ac:dyDescent="0.25">
      <c r="A47" s="394" t="s">
        <v>107</v>
      </c>
      <c r="B47" s="397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 x14ac:dyDescent="0.25">
      <c r="A48" s="395"/>
      <c r="B48" s="398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5">
      <c r="A49" s="394" t="s">
        <v>108</v>
      </c>
      <c r="B49" s="397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 x14ac:dyDescent="0.25">
      <c r="A50" s="395"/>
      <c r="B50" s="398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383" t="s">
        <v>110</v>
      </c>
      <c r="B51" s="390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 x14ac:dyDescent="0.25">
      <c r="A52" s="383"/>
      <c r="B52" s="390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5">
      <c r="A53" s="383" t="s">
        <v>113</v>
      </c>
      <c r="B53" s="390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383"/>
      <c r="B54" s="390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5">
      <c r="A55" s="383" t="s">
        <v>114</v>
      </c>
      <c r="B55" s="390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5">
      <c r="A56" s="383"/>
      <c r="B56" s="390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383" t="s">
        <v>116</v>
      </c>
      <c r="B57" s="390" t="s">
        <v>117</v>
      </c>
      <c r="C57" s="53" t="s">
        <v>20</v>
      </c>
      <c r="D57" s="93" t="s">
        <v>234</v>
      </c>
      <c r="E57" s="92"/>
      <c r="F57" s="92" t="s">
        <v>235</v>
      </c>
      <c r="G57" s="393" t="s">
        <v>232</v>
      </c>
      <c r="H57" s="393"/>
      <c r="I57" s="92" t="s">
        <v>236</v>
      </c>
      <c r="J57" s="92" t="s">
        <v>237</v>
      </c>
      <c r="K57" s="384" t="s">
        <v>238</v>
      </c>
      <c r="L57" s="385"/>
      <c r="M57" s="385"/>
      <c r="N57" s="385"/>
      <c r="O57" s="386"/>
      <c r="P57" s="88" t="s">
        <v>198</v>
      </c>
      <c r="Q57" s="56"/>
    </row>
    <row r="58" spans="1:17" ht="39.9" customHeight="1" x14ac:dyDescent="0.25">
      <c r="A58" s="383"/>
      <c r="B58" s="390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5">
      <c r="A59" s="387" t="s">
        <v>119</v>
      </c>
      <c r="B59" s="387" t="s">
        <v>118</v>
      </c>
      <c r="C59" s="387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5">
      <c r="A60" s="388"/>
      <c r="B60" s="388"/>
      <c r="C60" s="388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388"/>
      <c r="B61" s="388"/>
      <c r="C61" s="389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 x14ac:dyDescent="0.25">
      <c r="A62" s="389"/>
      <c r="B62" s="389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 x14ac:dyDescent="0.25">
      <c r="A63" s="383" t="s">
        <v>120</v>
      </c>
      <c r="B63" s="390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 x14ac:dyDescent="0.25">
      <c r="A64" s="383"/>
      <c r="B64" s="390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391" t="s">
        <v>122</v>
      </c>
      <c r="B65" s="392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 x14ac:dyDescent="0.25">
      <c r="A66" s="391"/>
      <c r="B66" s="392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 x14ac:dyDescent="0.25">
      <c r="A67" s="383" t="s">
        <v>124</v>
      </c>
      <c r="B67" s="390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 x14ac:dyDescent="0.25">
      <c r="A68" s="383"/>
      <c r="B68" s="390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394" t="s">
        <v>126</v>
      </c>
      <c r="B69" s="397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 x14ac:dyDescent="0.25">
      <c r="A70" s="395"/>
      <c r="B70" s="398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402" t="s">
        <v>254</v>
      </c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</row>
    <row r="74" spans="1:20" ht="13.8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5">
      <c r="B79" s="403" t="s">
        <v>215</v>
      </c>
      <c r="C79" s="403"/>
      <c r="D79" s="403"/>
      <c r="E79" s="403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4"/>
  <sheetViews>
    <sheetView tabSelected="1" view="pageBreakPreview" topLeftCell="A2" zoomScale="60" workbookViewId="0">
      <selection activeCell="A15" sqref="A15:C19"/>
    </sheetView>
  </sheetViews>
  <sheetFormatPr defaultColWidth="9.109375" defaultRowHeight="13.2" x14ac:dyDescent="0.3"/>
  <cols>
    <col min="1" max="1" width="8" style="103" customWidth="1"/>
    <col min="2" max="2" width="23.88671875" style="103" customWidth="1"/>
    <col min="3" max="3" width="8.5546875" style="103" customWidth="1"/>
    <col min="4" max="4" width="22.44140625" style="107" customWidth="1"/>
    <col min="5" max="5" width="19.5546875" style="108" customWidth="1"/>
    <col min="6" max="6" width="15.88671875" style="108" customWidth="1"/>
    <col min="7" max="7" width="10.109375" style="108" bestFit="1" customWidth="1"/>
    <col min="8" max="8" width="16.33203125" style="103" customWidth="1"/>
    <col min="9" max="9" width="16.109375" style="103" bestFit="1" customWidth="1"/>
    <col min="10" max="10" width="12.109375" style="103" bestFit="1" customWidth="1"/>
    <col min="11" max="11" width="15.6640625" style="103" customWidth="1"/>
    <col min="12" max="12" width="6.88671875" style="103" customWidth="1"/>
    <col min="13" max="13" width="7" style="103" customWidth="1"/>
    <col min="14" max="14" width="15.6640625" style="103" customWidth="1"/>
    <col min="15" max="15" width="8.33203125" style="103" customWidth="1"/>
    <col min="16" max="16" width="7.109375" style="103" customWidth="1"/>
    <col min="17" max="17" width="15.6640625" style="103" customWidth="1"/>
    <col min="18" max="18" width="8.6640625" style="103" customWidth="1"/>
    <col min="19" max="19" width="7" style="103" customWidth="1"/>
    <col min="20" max="20" width="15.6640625" style="103" customWidth="1"/>
    <col min="21" max="21" width="8.109375" style="103" customWidth="1"/>
    <col min="22" max="22" width="6.88671875" style="103" customWidth="1"/>
    <col min="23" max="23" width="15.6640625" style="103" customWidth="1"/>
    <col min="24" max="25" width="7.6640625" style="103" customWidth="1"/>
    <col min="26" max="26" width="15.6640625" style="103" customWidth="1"/>
    <col min="27" max="27" width="5.88671875" style="103" customWidth="1"/>
    <col min="28" max="28" width="6.88671875" style="103" customWidth="1"/>
    <col min="29" max="29" width="15.6640625" style="103" customWidth="1"/>
    <col min="30" max="30" width="5.88671875" style="103" customWidth="1"/>
    <col min="31" max="31" width="7.5546875" style="103" customWidth="1"/>
    <col min="32" max="32" width="15.6640625" style="103" customWidth="1"/>
    <col min="33" max="33" width="6" style="103" customWidth="1"/>
    <col min="34" max="34" width="7.88671875" style="103" customWidth="1"/>
    <col min="35" max="35" width="15.6640625" style="103" customWidth="1"/>
    <col min="36" max="36" width="6.44140625" style="103" customWidth="1"/>
    <col min="37" max="37" width="11.5546875" style="103" customWidth="1"/>
    <col min="38" max="38" width="15.6640625" style="103" customWidth="1"/>
    <col min="39" max="39" width="6.109375" style="103" customWidth="1"/>
    <col min="40" max="40" width="7.109375" style="103" customWidth="1"/>
    <col min="41" max="41" width="15.6640625" style="103" customWidth="1"/>
    <col min="42" max="43" width="18" style="103" customWidth="1"/>
    <col min="44" max="44" width="100" style="95" customWidth="1"/>
    <col min="45" max="45" width="14.44140625" style="95" customWidth="1"/>
    <col min="46" max="46" width="24" style="95" customWidth="1"/>
    <col min="47" max="16384" width="9.109375" style="95"/>
  </cols>
  <sheetData>
    <row r="1" spans="1:45" ht="18" hidden="1" x14ac:dyDescent="0.3">
      <c r="H1" s="299" t="e">
        <f t="shared" ref="H1:AO1" si="0">$E$11*H8%</f>
        <v>#VALUE!</v>
      </c>
      <c r="I1" s="299" t="e">
        <f t="shared" si="0"/>
        <v>#VALUE!</v>
      </c>
      <c r="J1" s="299" t="e">
        <f t="shared" si="0"/>
        <v>#VALUE!</v>
      </c>
      <c r="K1" s="299" t="e">
        <f t="shared" si="0"/>
        <v>#VALUE!</v>
      </c>
      <c r="L1" s="299" t="e">
        <f t="shared" si="0"/>
        <v>#VALUE!</v>
      </c>
      <c r="M1" s="299" t="e">
        <f t="shared" si="0"/>
        <v>#VALUE!</v>
      </c>
      <c r="N1" s="299" t="e">
        <f t="shared" si="0"/>
        <v>#VALUE!</v>
      </c>
      <c r="O1" s="299" t="e">
        <f t="shared" si="0"/>
        <v>#VALUE!</v>
      </c>
      <c r="P1" s="299" t="e">
        <f t="shared" si="0"/>
        <v>#VALUE!</v>
      </c>
      <c r="Q1" s="299" t="e">
        <f t="shared" si="0"/>
        <v>#VALUE!</v>
      </c>
      <c r="R1" s="299" t="e">
        <f t="shared" si="0"/>
        <v>#VALUE!</v>
      </c>
      <c r="S1" s="299" t="e">
        <f t="shared" si="0"/>
        <v>#VALUE!</v>
      </c>
      <c r="T1" s="299" t="e">
        <f t="shared" si="0"/>
        <v>#VALUE!</v>
      </c>
      <c r="U1" s="299" t="e">
        <f t="shared" si="0"/>
        <v>#VALUE!</v>
      </c>
      <c r="V1" s="299" t="e">
        <f t="shared" si="0"/>
        <v>#VALUE!</v>
      </c>
      <c r="W1" s="299" t="e">
        <f t="shared" si="0"/>
        <v>#VALUE!</v>
      </c>
      <c r="X1" s="299" t="e">
        <f t="shared" si="0"/>
        <v>#VALUE!</v>
      </c>
      <c r="Y1" s="299" t="e">
        <f t="shared" si="0"/>
        <v>#VALUE!</v>
      </c>
      <c r="Z1" s="299">
        <f t="shared" si="0"/>
        <v>51927.030983632925</v>
      </c>
      <c r="AA1" s="299" t="e">
        <f t="shared" si="0"/>
        <v>#VALUE!</v>
      </c>
      <c r="AB1" s="299" t="e">
        <f t="shared" si="0"/>
        <v>#VALUE!</v>
      </c>
      <c r="AC1" s="299" t="e">
        <f t="shared" si="0"/>
        <v>#VALUE!</v>
      </c>
      <c r="AD1" s="299" t="e">
        <f t="shared" si="0"/>
        <v>#VALUE!</v>
      </c>
      <c r="AE1" s="299" t="e">
        <f t="shared" si="0"/>
        <v>#VALUE!</v>
      </c>
      <c r="AF1" s="299" t="e">
        <f t="shared" si="0"/>
        <v>#VALUE!</v>
      </c>
      <c r="AG1" s="299" t="e">
        <f t="shared" si="0"/>
        <v>#VALUE!</v>
      </c>
      <c r="AH1" s="299" t="e">
        <f t="shared" si="0"/>
        <v>#VALUE!</v>
      </c>
      <c r="AI1" s="299" t="e">
        <f t="shared" si="0"/>
        <v>#VALUE!</v>
      </c>
      <c r="AJ1" s="299" t="e">
        <f t="shared" si="0"/>
        <v>#VALUE!</v>
      </c>
      <c r="AK1" s="299" t="e">
        <f t="shared" si="0"/>
        <v>#VALUE!</v>
      </c>
      <c r="AL1" s="299" t="e">
        <f t="shared" si="0"/>
        <v>#VALUE!</v>
      </c>
      <c r="AM1" s="299" t="e">
        <f t="shared" si="0"/>
        <v>#VALUE!</v>
      </c>
      <c r="AN1" s="299" t="e">
        <f t="shared" si="0"/>
        <v>#VALUE!</v>
      </c>
      <c r="AO1" s="299" t="e">
        <f t="shared" si="0"/>
        <v>#VALUE!</v>
      </c>
      <c r="AP1" s="119" t="s">
        <v>271</v>
      </c>
      <c r="AR1" s="120" t="s">
        <v>271</v>
      </c>
    </row>
    <row r="2" spans="1:45" s="110" customFormat="1" ht="24" customHeight="1" x14ac:dyDescent="0.3">
      <c r="A2" s="460" t="s">
        <v>355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  <c r="AG2" s="460"/>
      <c r="AH2" s="460"/>
      <c r="AI2" s="460"/>
      <c r="AJ2" s="460"/>
      <c r="AK2" s="460"/>
      <c r="AL2" s="460"/>
      <c r="AM2" s="460"/>
      <c r="AN2" s="460"/>
      <c r="AO2" s="460"/>
      <c r="AP2" s="460"/>
      <c r="AQ2" s="460"/>
      <c r="AR2" s="460"/>
    </row>
    <row r="3" spans="1:45" s="96" customFormat="1" ht="17.399999999999999" x14ac:dyDescent="0.3">
      <c r="A3" s="461" t="s">
        <v>344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461"/>
      <c r="AL3" s="461"/>
      <c r="AM3" s="461"/>
      <c r="AN3" s="461"/>
      <c r="AO3" s="461"/>
      <c r="AP3" s="461"/>
      <c r="AQ3" s="461"/>
      <c r="AR3" s="461"/>
    </row>
    <row r="4" spans="1:45" s="97" customFormat="1" ht="17.399999999999999" x14ac:dyDescent="0.3">
      <c r="A4" s="462" t="s">
        <v>262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462"/>
      <c r="AO4" s="462"/>
      <c r="AP4" s="462"/>
      <c r="AQ4" s="462"/>
      <c r="AR4" s="462"/>
    </row>
    <row r="5" spans="1:45" ht="13.8" thickBot="1" x14ac:dyDescent="0.35">
      <c r="A5" s="463"/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112"/>
      <c r="AK5" s="112"/>
      <c r="AL5" s="95"/>
      <c r="AM5" s="95"/>
      <c r="AN5" s="95"/>
      <c r="AO5" s="98"/>
      <c r="AP5" s="98"/>
      <c r="AQ5" s="98"/>
      <c r="AR5" s="99" t="s">
        <v>257</v>
      </c>
    </row>
    <row r="6" spans="1:45" ht="37.5" customHeight="1" x14ac:dyDescent="0.3">
      <c r="A6" s="464" t="s">
        <v>0</v>
      </c>
      <c r="B6" s="467" t="s">
        <v>265</v>
      </c>
      <c r="C6" s="467" t="s">
        <v>259</v>
      </c>
      <c r="D6" s="467" t="s">
        <v>40</v>
      </c>
      <c r="E6" s="470" t="s">
        <v>256</v>
      </c>
      <c r="F6" s="471"/>
      <c r="G6" s="472"/>
      <c r="H6" s="473" t="s">
        <v>255</v>
      </c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4"/>
      <c r="AO6" s="474"/>
      <c r="AP6" s="474"/>
      <c r="AQ6" s="475"/>
      <c r="AR6" s="476" t="s">
        <v>322</v>
      </c>
    </row>
    <row r="7" spans="1:45" ht="28.5" customHeight="1" x14ac:dyDescent="0.3">
      <c r="A7" s="465"/>
      <c r="B7" s="468"/>
      <c r="C7" s="468"/>
      <c r="D7" s="468"/>
      <c r="E7" s="479" t="s">
        <v>342</v>
      </c>
      <c r="F7" s="479" t="s">
        <v>277</v>
      </c>
      <c r="G7" s="480" t="s">
        <v>19</v>
      </c>
      <c r="H7" s="482" t="s">
        <v>17</v>
      </c>
      <c r="I7" s="483"/>
      <c r="J7" s="484"/>
      <c r="K7" s="446" t="s">
        <v>18</v>
      </c>
      <c r="L7" s="447"/>
      <c r="M7" s="459"/>
      <c r="N7" s="446" t="s">
        <v>22</v>
      </c>
      <c r="O7" s="447"/>
      <c r="P7" s="459"/>
      <c r="Q7" s="446" t="s">
        <v>24</v>
      </c>
      <c r="R7" s="447"/>
      <c r="S7" s="459"/>
      <c r="T7" s="446" t="s">
        <v>25</v>
      </c>
      <c r="U7" s="447"/>
      <c r="V7" s="459"/>
      <c r="W7" s="446" t="s">
        <v>26</v>
      </c>
      <c r="X7" s="447"/>
      <c r="Y7" s="459"/>
      <c r="Z7" s="446" t="s">
        <v>28</v>
      </c>
      <c r="AA7" s="447"/>
      <c r="AB7" s="447"/>
      <c r="AC7" s="446" t="s">
        <v>29</v>
      </c>
      <c r="AD7" s="447"/>
      <c r="AE7" s="447"/>
      <c r="AF7" s="446" t="s">
        <v>30</v>
      </c>
      <c r="AG7" s="447"/>
      <c r="AH7" s="447"/>
      <c r="AI7" s="446" t="s">
        <v>32</v>
      </c>
      <c r="AJ7" s="447"/>
      <c r="AK7" s="447"/>
      <c r="AL7" s="446" t="s">
        <v>33</v>
      </c>
      <c r="AM7" s="447"/>
      <c r="AN7" s="447"/>
      <c r="AO7" s="446" t="s">
        <v>34</v>
      </c>
      <c r="AP7" s="447"/>
      <c r="AQ7" s="459"/>
      <c r="AR7" s="477"/>
    </row>
    <row r="8" spans="1:45" ht="40.950000000000003" customHeight="1" thickBot="1" x14ac:dyDescent="0.35">
      <c r="A8" s="466"/>
      <c r="B8" s="469"/>
      <c r="C8" s="469"/>
      <c r="D8" s="469"/>
      <c r="E8" s="469"/>
      <c r="F8" s="469"/>
      <c r="G8" s="481"/>
      <c r="H8" s="179" t="s">
        <v>20</v>
      </c>
      <c r="I8" s="180" t="s">
        <v>21</v>
      </c>
      <c r="J8" s="181" t="s">
        <v>19</v>
      </c>
      <c r="K8" s="179" t="s">
        <v>20</v>
      </c>
      <c r="L8" s="180" t="s">
        <v>21</v>
      </c>
      <c r="M8" s="181" t="s">
        <v>19</v>
      </c>
      <c r="N8" s="179" t="s">
        <v>20</v>
      </c>
      <c r="O8" s="180" t="s">
        <v>21</v>
      </c>
      <c r="P8" s="183" t="s">
        <v>19</v>
      </c>
      <c r="Q8" s="179" t="s">
        <v>20</v>
      </c>
      <c r="R8" s="180" t="s">
        <v>21</v>
      </c>
      <c r="S8" s="183" t="s">
        <v>19</v>
      </c>
      <c r="T8" s="179" t="s">
        <v>20</v>
      </c>
      <c r="U8" s="180" t="s">
        <v>21</v>
      </c>
      <c r="V8" s="183" t="s">
        <v>19</v>
      </c>
      <c r="W8" s="179" t="s">
        <v>20</v>
      </c>
      <c r="X8" s="180" t="s">
        <v>21</v>
      </c>
      <c r="Y8" s="183" t="s">
        <v>19</v>
      </c>
      <c r="Z8" s="184">
        <v>8.710451376913408</v>
      </c>
      <c r="AA8" s="180" t="s">
        <v>21</v>
      </c>
      <c r="AB8" s="183" t="s">
        <v>19</v>
      </c>
      <c r="AC8" s="179" t="s">
        <v>20</v>
      </c>
      <c r="AD8" s="185" t="s">
        <v>21</v>
      </c>
      <c r="AE8" s="183" t="s">
        <v>19</v>
      </c>
      <c r="AF8" s="179" t="s">
        <v>20</v>
      </c>
      <c r="AG8" s="185" t="s">
        <v>21</v>
      </c>
      <c r="AH8" s="183" t="s">
        <v>19</v>
      </c>
      <c r="AI8" s="179" t="s">
        <v>20</v>
      </c>
      <c r="AJ8" s="185" t="s">
        <v>21</v>
      </c>
      <c r="AK8" s="183" t="s">
        <v>19</v>
      </c>
      <c r="AL8" s="179" t="s">
        <v>20</v>
      </c>
      <c r="AM8" s="185" t="s">
        <v>21</v>
      </c>
      <c r="AN8" s="183" t="s">
        <v>19</v>
      </c>
      <c r="AO8" s="179" t="s">
        <v>20</v>
      </c>
      <c r="AP8" s="180" t="s">
        <v>21</v>
      </c>
      <c r="AQ8" s="183" t="s">
        <v>19</v>
      </c>
      <c r="AR8" s="478"/>
    </row>
    <row r="9" spans="1:45" ht="40.950000000000003" hidden="1" customHeight="1" thickBot="1" x14ac:dyDescent="0.35">
      <c r="A9" s="348"/>
      <c r="B9" s="349"/>
      <c r="C9" s="349"/>
      <c r="D9" s="349"/>
      <c r="E9" s="311"/>
      <c r="F9" s="349"/>
      <c r="G9" s="312"/>
      <c r="H9" s="179">
        <v>7.8134775277995532</v>
      </c>
      <c r="I9" s="180" t="s">
        <v>21</v>
      </c>
      <c r="J9" s="181" t="s">
        <v>19</v>
      </c>
      <c r="K9" s="180">
        <v>7.8244067130803137</v>
      </c>
      <c r="L9" s="180" t="s">
        <v>21</v>
      </c>
      <c r="M9" s="181" t="s">
        <v>19</v>
      </c>
      <c r="N9" s="182">
        <v>7.8135243671650425</v>
      </c>
      <c r="O9" s="180" t="s">
        <v>21</v>
      </c>
      <c r="P9" s="183" t="s">
        <v>19</v>
      </c>
      <c r="Q9" s="184">
        <v>9.8700847745675997</v>
      </c>
      <c r="R9" s="180" t="s">
        <v>21</v>
      </c>
      <c r="S9" s="183" t="s">
        <v>19</v>
      </c>
      <c r="T9" s="184">
        <v>8.2071936209780407</v>
      </c>
      <c r="U9" s="180" t="s">
        <v>21</v>
      </c>
      <c r="V9" s="183" t="s">
        <v>19</v>
      </c>
      <c r="W9" s="184">
        <v>8.2493802761617765</v>
      </c>
      <c r="X9" s="180" t="s">
        <v>21</v>
      </c>
      <c r="Y9" s="183" t="s">
        <v>19</v>
      </c>
      <c r="Z9" s="184">
        <v>8.710451376913408</v>
      </c>
      <c r="AA9" s="180" t="s">
        <v>21</v>
      </c>
      <c r="AB9" s="183" t="s">
        <v>19</v>
      </c>
      <c r="AC9" s="184">
        <v>8.1483946041675477</v>
      </c>
      <c r="AD9" s="185" t="s">
        <v>21</v>
      </c>
      <c r="AE9" s="183" t="s">
        <v>19</v>
      </c>
      <c r="AF9" s="184">
        <v>8.2576864569751542</v>
      </c>
      <c r="AG9" s="185" t="s">
        <v>21</v>
      </c>
      <c r="AH9" s="183" t="s">
        <v>19</v>
      </c>
      <c r="AI9" s="184">
        <v>7.8531504703687132</v>
      </c>
      <c r="AJ9" s="185" t="s">
        <v>21</v>
      </c>
      <c r="AK9" s="183" t="s">
        <v>19</v>
      </c>
      <c r="AL9" s="184">
        <v>7.8531348572468849</v>
      </c>
      <c r="AM9" s="185" t="s">
        <v>21</v>
      </c>
      <c r="AN9" s="183" t="s">
        <v>19</v>
      </c>
      <c r="AO9" s="184">
        <v>9.399114954575964</v>
      </c>
      <c r="AP9" s="314"/>
      <c r="AQ9" s="313"/>
      <c r="AR9" s="350"/>
    </row>
    <row r="10" spans="1:45" s="100" customFormat="1" ht="16.2" thickBot="1" x14ac:dyDescent="0.35">
      <c r="A10" s="170">
        <v>1</v>
      </c>
      <c r="B10" s="171">
        <v>2</v>
      </c>
      <c r="C10" s="171">
        <v>3</v>
      </c>
      <c r="D10" s="171">
        <v>4</v>
      </c>
      <c r="E10" s="172">
        <v>5</v>
      </c>
      <c r="F10" s="171">
        <v>6</v>
      </c>
      <c r="G10" s="173">
        <v>7</v>
      </c>
      <c r="H10" s="171">
        <v>8</v>
      </c>
      <c r="I10" s="172">
        <v>9</v>
      </c>
      <c r="J10" s="173">
        <v>10</v>
      </c>
      <c r="K10" s="172">
        <v>11</v>
      </c>
      <c r="L10" s="171">
        <v>12</v>
      </c>
      <c r="M10" s="173">
        <v>13</v>
      </c>
      <c r="N10" s="172">
        <v>14</v>
      </c>
      <c r="O10" s="171">
        <v>15</v>
      </c>
      <c r="P10" s="173">
        <v>16</v>
      </c>
      <c r="Q10" s="172">
        <v>17</v>
      </c>
      <c r="R10" s="171">
        <v>18</v>
      </c>
      <c r="S10" s="174">
        <v>19</v>
      </c>
      <c r="T10" s="172">
        <v>20</v>
      </c>
      <c r="U10" s="171">
        <v>21</v>
      </c>
      <c r="V10" s="174">
        <v>22</v>
      </c>
      <c r="W10" s="172">
        <v>23</v>
      </c>
      <c r="X10" s="171">
        <v>24</v>
      </c>
      <c r="Y10" s="174">
        <v>25</v>
      </c>
      <c r="Z10" s="172">
        <v>26</v>
      </c>
      <c r="AA10" s="171">
        <v>24</v>
      </c>
      <c r="AB10" s="174">
        <v>25</v>
      </c>
      <c r="AC10" s="175">
        <v>29</v>
      </c>
      <c r="AD10" s="176">
        <v>30</v>
      </c>
      <c r="AE10" s="174">
        <v>31</v>
      </c>
      <c r="AF10" s="175">
        <v>32</v>
      </c>
      <c r="AG10" s="176">
        <v>33</v>
      </c>
      <c r="AH10" s="174">
        <v>34</v>
      </c>
      <c r="AI10" s="175">
        <v>35</v>
      </c>
      <c r="AJ10" s="176">
        <v>36</v>
      </c>
      <c r="AK10" s="174">
        <v>37</v>
      </c>
      <c r="AL10" s="175">
        <v>38</v>
      </c>
      <c r="AM10" s="176">
        <v>39</v>
      </c>
      <c r="AN10" s="174">
        <v>40</v>
      </c>
      <c r="AO10" s="171">
        <v>41</v>
      </c>
      <c r="AP10" s="177">
        <v>42</v>
      </c>
      <c r="AQ10" s="174">
        <v>43</v>
      </c>
      <c r="AR10" s="178">
        <v>44</v>
      </c>
    </row>
    <row r="11" spans="1:45" ht="19.5" customHeight="1" thickBot="1" x14ac:dyDescent="0.35">
      <c r="A11" s="449" t="s">
        <v>276</v>
      </c>
      <c r="B11" s="450"/>
      <c r="C11" s="451"/>
      <c r="D11" s="315" t="s">
        <v>258</v>
      </c>
      <c r="E11" s="319">
        <f>H11+K11+N11+Q11+T11+W11+Z11+AC11+AF11+AI11+AL11+AO11</f>
        <v>596146.27</v>
      </c>
      <c r="F11" s="275">
        <f t="shared" ref="F11" si="1">F12+F13+F14</f>
        <v>30174.7</v>
      </c>
      <c r="G11" s="275">
        <f t="shared" ref="G11" si="2">G12+G13+G14</f>
        <v>10.422739017297323</v>
      </c>
      <c r="H11" s="276">
        <f>H12+H13+H14</f>
        <v>30174.7</v>
      </c>
      <c r="I11" s="275">
        <f t="shared" ref="I11:AQ11" si="3">I12+I13+I14</f>
        <v>30174.7</v>
      </c>
      <c r="J11" s="370">
        <f>I11/H11*100</f>
        <v>100</v>
      </c>
      <c r="K11" s="276">
        <f t="shared" si="3"/>
        <v>43147.53</v>
      </c>
      <c r="L11" s="275">
        <f t="shared" si="3"/>
        <v>0</v>
      </c>
      <c r="M11" s="275">
        <f t="shared" si="3"/>
        <v>0</v>
      </c>
      <c r="N11" s="276">
        <f t="shared" si="3"/>
        <v>62253.760000000002</v>
      </c>
      <c r="O11" s="275">
        <f t="shared" si="3"/>
        <v>0</v>
      </c>
      <c r="P11" s="275">
        <f t="shared" si="3"/>
        <v>0</v>
      </c>
      <c r="Q11" s="276">
        <f t="shared" si="3"/>
        <v>45548.83</v>
      </c>
      <c r="R11" s="277">
        <f t="shared" si="3"/>
        <v>0</v>
      </c>
      <c r="S11" s="275">
        <f t="shared" si="3"/>
        <v>0</v>
      </c>
      <c r="T11" s="276">
        <f t="shared" si="3"/>
        <v>45428.73</v>
      </c>
      <c r="U11" s="275">
        <f t="shared" si="3"/>
        <v>0</v>
      </c>
      <c r="V11" s="275">
        <f t="shared" si="3"/>
        <v>0</v>
      </c>
      <c r="W11" s="276">
        <f t="shared" si="3"/>
        <v>64723.229999999996</v>
      </c>
      <c r="X11" s="275">
        <f t="shared" si="3"/>
        <v>0</v>
      </c>
      <c r="Y11" s="276">
        <f t="shared" si="3"/>
        <v>0</v>
      </c>
      <c r="Z11" s="275">
        <f t="shared" si="3"/>
        <v>48548.93</v>
      </c>
      <c r="AA11" s="276">
        <f t="shared" si="3"/>
        <v>0</v>
      </c>
      <c r="AB11" s="277">
        <f t="shared" si="3"/>
        <v>0</v>
      </c>
      <c r="AC11" s="276">
        <f t="shared" si="3"/>
        <v>45428.83</v>
      </c>
      <c r="AD11" s="277">
        <f t="shared" si="3"/>
        <v>0</v>
      </c>
      <c r="AE11" s="277">
        <f t="shared" si="3"/>
        <v>0</v>
      </c>
      <c r="AF11" s="275">
        <f t="shared" si="3"/>
        <v>64723.13</v>
      </c>
      <c r="AG11" s="276">
        <f t="shared" si="3"/>
        <v>0</v>
      </c>
      <c r="AH11" s="277">
        <f t="shared" si="3"/>
        <v>0</v>
      </c>
      <c r="AI11" s="276">
        <f t="shared" si="3"/>
        <v>39037.5</v>
      </c>
      <c r="AJ11" s="277">
        <f t="shared" si="3"/>
        <v>0</v>
      </c>
      <c r="AK11" s="277">
        <f t="shared" si="3"/>
        <v>0</v>
      </c>
      <c r="AL11" s="278">
        <f t="shared" si="3"/>
        <v>38917.4</v>
      </c>
      <c r="AM11" s="276">
        <f t="shared" si="3"/>
        <v>0</v>
      </c>
      <c r="AN11" s="277">
        <f t="shared" si="3"/>
        <v>0</v>
      </c>
      <c r="AO11" s="275">
        <f t="shared" si="3"/>
        <v>68213.7</v>
      </c>
      <c r="AP11" s="276">
        <f t="shared" si="3"/>
        <v>0</v>
      </c>
      <c r="AQ11" s="275">
        <f t="shared" si="3"/>
        <v>0</v>
      </c>
      <c r="AR11" s="485" t="s">
        <v>356</v>
      </c>
      <c r="AS11" s="167">
        <f>AO11+AL11+AI11+AF11+AC11+Z11+W11+T11+Q11+N11+K11+H11</f>
        <v>596146.2699999999</v>
      </c>
    </row>
    <row r="12" spans="1:45" ht="45" customHeight="1" thickBot="1" x14ac:dyDescent="0.35">
      <c r="A12" s="452"/>
      <c r="B12" s="453"/>
      <c r="C12" s="454"/>
      <c r="D12" s="320" t="s">
        <v>37</v>
      </c>
      <c r="E12" s="321">
        <f>H12+K12+N12+Q12+T12+W12+Z12+AC12+AF12+AI12+AL12+AO12</f>
        <v>3971.6999999999994</v>
      </c>
      <c r="F12" s="279">
        <f>F46</f>
        <v>62.7</v>
      </c>
      <c r="G12" s="369">
        <f>F12/E12*100</f>
        <v>1.5786690837676567</v>
      </c>
      <c r="H12" s="281">
        <f>H46</f>
        <v>62.7</v>
      </c>
      <c r="I12" s="281">
        <f>I46</f>
        <v>62.7</v>
      </c>
      <c r="J12" s="369">
        <f>I12/H12*100</f>
        <v>100</v>
      </c>
      <c r="K12" s="281">
        <f t="shared" ref="K12:AQ12" si="4">K46</f>
        <v>303.3</v>
      </c>
      <c r="L12" s="282"/>
      <c r="M12" s="280"/>
      <c r="N12" s="281">
        <f t="shared" si="4"/>
        <v>360.5</v>
      </c>
      <c r="O12" s="282"/>
      <c r="P12" s="280"/>
      <c r="Q12" s="281">
        <f t="shared" si="4"/>
        <v>360.5</v>
      </c>
      <c r="R12" s="282"/>
      <c r="S12" s="280"/>
      <c r="T12" s="281">
        <f t="shared" si="4"/>
        <v>360.5</v>
      </c>
      <c r="U12" s="282"/>
      <c r="V12" s="280"/>
      <c r="W12" s="281">
        <f t="shared" si="4"/>
        <v>360.6</v>
      </c>
      <c r="X12" s="282">
        <f t="shared" si="4"/>
        <v>0</v>
      </c>
      <c r="Y12" s="280">
        <f t="shared" si="4"/>
        <v>0</v>
      </c>
      <c r="Z12" s="281">
        <f t="shared" si="4"/>
        <v>360.6</v>
      </c>
      <c r="AA12" s="282">
        <f t="shared" si="4"/>
        <v>0</v>
      </c>
      <c r="AB12" s="280">
        <f t="shared" si="4"/>
        <v>0</v>
      </c>
      <c r="AC12" s="281">
        <f t="shared" si="4"/>
        <v>360.6</v>
      </c>
      <c r="AD12" s="282">
        <f t="shared" si="4"/>
        <v>0</v>
      </c>
      <c r="AE12" s="280">
        <f t="shared" si="4"/>
        <v>0</v>
      </c>
      <c r="AF12" s="281">
        <f t="shared" si="4"/>
        <v>360.6</v>
      </c>
      <c r="AG12" s="282">
        <f t="shared" si="4"/>
        <v>0</v>
      </c>
      <c r="AH12" s="280">
        <f t="shared" si="4"/>
        <v>0</v>
      </c>
      <c r="AI12" s="281">
        <f t="shared" si="4"/>
        <v>360.6</v>
      </c>
      <c r="AJ12" s="282">
        <f t="shared" si="4"/>
        <v>0</v>
      </c>
      <c r="AK12" s="280">
        <f t="shared" si="4"/>
        <v>0</v>
      </c>
      <c r="AL12" s="281">
        <f t="shared" si="4"/>
        <v>360.6</v>
      </c>
      <c r="AM12" s="282">
        <f t="shared" si="4"/>
        <v>0</v>
      </c>
      <c r="AN12" s="280">
        <f t="shared" si="4"/>
        <v>0</v>
      </c>
      <c r="AO12" s="281">
        <f t="shared" si="4"/>
        <v>360.6</v>
      </c>
      <c r="AP12" s="282">
        <f t="shared" si="4"/>
        <v>0</v>
      </c>
      <c r="AQ12" s="281">
        <f t="shared" si="4"/>
        <v>0</v>
      </c>
      <c r="AR12" s="486"/>
      <c r="AS12" s="167">
        <f>AO12+AL12+AI12+AF12+AC12+Z12+W12+T12+Q12+N12+K12+H12</f>
        <v>3971.7</v>
      </c>
    </row>
    <row r="13" spans="1:45" ht="86.25" customHeight="1" thickBot="1" x14ac:dyDescent="0.35">
      <c r="A13" s="452"/>
      <c r="B13" s="453"/>
      <c r="C13" s="454"/>
      <c r="D13" s="322" t="s">
        <v>2</v>
      </c>
      <c r="E13" s="321">
        <f>H13+K13+N13+Q13+T13+W13+Z13+AC13+AF13+AI13+AL13+AO13</f>
        <v>196698.8</v>
      </c>
      <c r="F13" s="283">
        <f t="shared" ref="F13" si="5">F47</f>
        <v>4813.3</v>
      </c>
      <c r="G13" s="369">
        <f t="shared" ref="G13:G14" si="6">F13/E13*100</f>
        <v>2.4470408563753314</v>
      </c>
      <c r="H13" s="285">
        <f>H47</f>
        <v>4813.3</v>
      </c>
      <c r="I13" s="285">
        <f>I47</f>
        <v>4813.3</v>
      </c>
      <c r="J13" s="369">
        <f>I13/H13*100</f>
        <v>100</v>
      </c>
      <c r="K13" s="285">
        <f t="shared" ref="K13:AQ13" si="7">K47</f>
        <v>17303.3</v>
      </c>
      <c r="L13" s="286"/>
      <c r="M13" s="284"/>
      <c r="N13" s="285">
        <f t="shared" si="7"/>
        <v>17175.900000000001</v>
      </c>
      <c r="O13" s="286"/>
      <c r="P13" s="284"/>
      <c r="Q13" s="285">
        <f t="shared" si="7"/>
        <v>19646.400000000001</v>
      </c>
      <c r="R13" s="286"/>
      <c r="S13" s="284"/>
      <c r="T13" s="285">
        <f t="shared" si="7"/>
        <v>19646.400000000001</v>
      </c>
      <c r="U13" s="286"/>
      <c r="V13" s="284"/>
      <c r="W13" s="285">
        <f t="shared" si="7"/>
        <v>19646.400000000001</v>
      </c>
      <c r="X13" s="286">
        <f t="shared" si="7"/>
        <v>0</v>
      </c>
      <c r="Y13" s="284">
        <f t="shared" si="7"/>
        <v>0</v>
      </c>
      <c r="Z13" s="285">
        <f t="shared" si="7"/>
        <v>19646.400000000001</v>
      </c>
      <c r="AA13" s="286">
        <f t="shared" si="7"/>
        <v>0</v>
      </c>
      <c r="AB13" s="284">
        <f t="shared" si="7"/>
        <v>0</v>
      </c>
      <c r="AC13" s="285">
        <f t="shared" si="7"/>
        <v>19646.400000000001</v>
      </c>
      <c r="AD13" s="286">
        <f t="shared" si="7"/>
        <v>0</v>
      </c>
      <c r="AE13" s="284">
        <f t="shared" si="7"/>
        <v>0</v>
      </c>
      <c r="AF13" s="285">
        <f t="shared" si="7"/>
        <v>19646.400000000001</v>
      </c>
      <c r="AG13" s="286">
        <f t="shared" si="7"/>
        <v>0</v>
      </c>
      <c r="AH13" s="284">
        <f t="shared" si="7"/>
        <v>0</v>
      </c>
      <c r="AI13" s="285">
        <f t="shared" si="7"/>
        <v>13176</v>
      </c>
      <c r="AJ13" s="286">
        <f t="shared" si="7"/>
        <v>0</v>
      </c>
      <c r="AK13" s="284">
        <f t="shared" si="7"/>
        <v>0</v>
      </c>
      <c r="AL13" s="287">
        <f t="shared" si="7"/>
        <v>13176</v>
      </c>
      <c r="AM13" s="286">
        <f t="shared" si="7"/>
        <v>0</v>
      </c>
      <c r="AN13" s="284">
        <f t="shared" si="7"/>
        <v>0</v>
      </c>
      <c r="AO13" s="285">
        <f t="shared" si="7"/>
        <v>13175.9</v>
      </c>
      <c r="AP13" s="286">
        <f t="shared" si="7"/>
        <v>0</v>
      </c>
      <c r="AQ13" s="285">
        <f t="shared" si="7"/>
        <v>0</v>
      </c>
      <c r="AR13" s="486"/>
      <c r="AS13" s="167">
        <f>AO13+AL13+AI13+AF13+AC13+Z13+W13+T13+Q13+N13+K13+H13</f>
        <v>196698.79999999996</v>
      </c>
    </row>
    <row r="14" spans="1:45" ht="60.75" customHeight="1" thickBot="1" x14ac:dyDescent="0.35">
      <c r="A14" s="455"/>
      <c r="B14" s="456"/>
      <c r="C14" s="457"/>
      <c r="D14" s="320" t="s">
        <v>43</v>
      </c>
      <c r="E14" s="321">
        <f>H14+K14+N14+Q14+T14+W14+Z14+AC14+AF14+AI14+AL14+AO14</f>
        <v>395475.77</v>
      </c>
      <c r="F14" s="270">
        <f t="shared" ref="F14" si="8">F48+F55</f>
        <v>25298.7</v>
      </c>
      <c r="G14" s="369">
        <f t="shared" si="6"/>
        <v>6.3970290771543343</v>
      </c>
      <c r="H14" s="272">
        <f>H48+H55</f>
        <v>25298.7</v>
      </c>
      <c r="I14" s="272">
        <f>I48+I55</f>
        <v>25298.7</v>
      </c>
      <c r="J14" s="369">
        <f>I14/H14*100</f>
        <v>100</v>
      </c>
      <c r="K14" s="272">
        <f t="shared" ref="K14:AQ14" si="9">K48+K55</f>
        <v>25540.93</v>
      </c>
      <c r="L14" s="273"/>
      <c r="M14" s="271"/>
      <c r="N14" s="272">
        <f t="shared" si="9"/>
        <v>44717.36</v>
      </c>
      <c r="O14" s="273"/>
      <c r="P14" s="271"/>
      <c r="Q14" s="272">
        <f t="shared" si="9"/>
        <v>25541.93</v>
      </c>
      <c r="R14" s="273"/>
      <c r="S14" s="271"/>
      <c r="T14" s="272">
        <f t="shared" si="9"/>
        <v>25421.83</v>
      </c>
      <c r="U14" s="273"/>
      <c r="V14" s="271"/>
      <c r="W14" s="272">
        <f t="shared" si="9"/>
        <v>44716.229999999996</v>
      </c>
      <c r="X14" s="273">
        <f t="shared" si="9"/>
        <v>0</v>
      </c>
      <c r="Y14" s="271">
        <f t="shared" si="9"/>
        <v>0</v>
      </c>
      <c r="Z14" s="272">
        <f t="shared" si="9"/>
        <v>28541.93</v>
      </c>
      <c r="AA14" s="273">
        <f t="shared" si="9"/>
        <v>0</v>
      </c>
      <c r="AB14" s="269">
        <f t="shared" si="9"/>
        <v>0</v>
      </c>
      <c r="AC14" s="272">
        <f t="shared" si="9"/>
        <v>25421.83</v>
      </c>
      <c r="AD14" s="273">
        <f t="shared" si="9"/>
        <v>0</v>
      </c>
      <c r="AE14" s="269">
        <f t="shared" si="9"/>
        <v>0</v>
      </c>
      <c r="AF14" s="272">
        <f t="shared" si="9"/>
        <v>44716.13</v>
      </c>
      <c r="AG14" s="273">
        <f t="shared" si="9"/>
        <v>0</v>
      </c>
      <c r="AH14" s="269">
        <f t="shared" si="9"/>
        <v>0</v>
      </c>
      <c r="AI14" s="272">
        <f t="shared" si="9"/>
        <v>25500.899999999998</v>
      </c>
      <c r="AJ14" s="273">
        <f t="shared" si="9"/>
        <v>0</v>
      </c>
      <c r="AK14" s="269">
        <f t="shared" si="9"/>
        <v>0</v>
      </c>
      <c r="AL14" s="272">
        <f t="shared" si="9"/>
        <v>25380.799999999999</v>
      </c>
      <c r="AM14" s="273">
        <f t="shared" si="9"/>
        <v>0</v>
      </c>
      <c r="AN14" s="269">
        <f t="shared" si="9"/>
        <v>0</v>
      </c>
      <c r="AO14" s="272">
        <f t="shared" si="9"/>
        <v>54677.2</v>
      </c>
      <c r="AP14" s="274">
        <f t="shared" si="9"/>
        <v>0</v>
      </c>
      <c r="AQ14" s="272">
        <f t="shared" si="9"/>
        <v>0</v>
      </c>
      <c r="AR14" s="487"/>
      <c r="AS14" s="167">
        <f>AO14+AL14+AI14+AF14+AC14+Z14+W14+T14+Q14+N14+K14+H14</f>
        <v>395475.76999999996</v>
      </c>
    </row>
    <row r="15" spans="1:45" ht="27.75" customHeight="1" thickBot="1" x14ac:dyDescent="0.35">
      <c r="A15" s="488" t="s">
        <v>275</v>
      </c>
      <c r="B15" s="489"/>
      <c r="C15" s="489"/>
      <c r="D15" s="235" t="s">
        <v>41</v>
      </c>
      <c r="E15" s="238">
        <v>0</v>
      </c>
      <c r="F15" s="238">
        <f t="shared" ref="F15" si="10">F16+F17+F18</f>
        <v>0</v>
      </c>
      <c r="G15" s="238">
        <f t="shared" ref="G15" si="11">G16+G17+G18</f>
        <v>0</v>
      </c>
      <c r="H15" s="238">
        <v>0</v>
      </c>
      <c r="I15" s="238">
        <v>0</v>
      </c>
      <c r="J15" s="238">
        <v>0</v>
      </c>
      <c r="K15" s="238">
        <v>0</v>
      </c>
      <c r="L15" s="238">
        <v>0</v>
      </c>
      <c r="M15" s="238">
        <v>0</v>
      </c>
      <c r="N15" s="238">
        <v>0</v>
      </c>
      <c r="O15" s="238">
        <v>0</v>
      </c>
      <c r="P15" s="238">
        <v>0</v>
      </c>
      <c r="Q15" s="238">
        <v>0</v>
      </c>
      <c r="R15" s="238">
        <v>0</v>
      </c>
      <c r="S15" s="238">
        <v>0</v>
      </c>
      <c r="T15" s="238">
        <v>0</v>
      </c>
      <c r="U15" s="238">
        <v>0</v>
      </c>
      <c r="V15" s="238">
        <v>0</v>
      </c>
      <c r="W15" s="238">
        <v>0</v>
      </c>
      <c r="X15" s="238">
        <v>0</v>
      </c>
      <c r="Y15" s="238">
        <v>0</v>
      </c>
      <c r="Z15" s="238">
        <v>0</v>
      </c>
      <c r="AA15" s="238">
        <v>0</v>
      </c>
      <c r="AB15" s="238">
        <v>0</v>
      </c>
      <c r="AC15" s="238">
        <v>0</v>
      </c>
      <c r="AD15" s="238">
        <v>0</v>
      </c>
      <c r="AE15" s="238">
        <v>0</v>
      </c>
      <c r="AF15" s="238">
        <v>0</v>
      </c>
      <c r="AG15" s="238">
        <v>0</v>
      </c>
      <c r="AH15" s="238">
        <v>0</v>
      </c>
      <c r="AI15" s="238">
        <v>0</v>
      </c>
      <c r="AJ15" s="238">
        <v>0</v>
      </c>
      <c r="AK15" s="238">
        <v>0</v>
      </c>
      <c r="AL15" s="238">
        <v>0</v>
      </c>
      <c r="AM15" s="238">
        <v>0</v>
      </c>
      <c r="AN15" s="238">
        <v>0</v>
      </c>
      <c r="AO15" s="238">
        <v>0</v>
      </c>
      <c r="AP15" s="238">
        <v>0</v>
      </c>
      <c r="AQ15" s="240">
        <v>0</v>
      </c>
      <c r="AR15" s="506"/>
    </row>
    <row r="16" spans="1:45" ht="45.75" customHeight="1" x14ac:dyDescent="0.3">
      <c r="A16" s="490"/>
      <c r="B16" s="491"/>
      <c r="C16" s="492"/>
      <c r="D16" s="236" t="s">
        <v>37</v>
      </c>
      <c r="E16" s="241">
        <v>0</v>
      </c>
      <c r="F16" s="280">
        <f t="shared" ref="F16:G16" si="12">F50</f>
        <v>0</v>
      </c>
      <c r="G16" s="280">
        <f t="shared" si="12"/>
        <v>0</v>
      </c>
      <c r="H16" s="250">
        <v>0</v>
      </c>
      <c r="I16" s="250">
        <v>0</v>
      </c>
      <c r="J16" s="250">
        <v>0</v>
      </c>
      <c r="K16" s="250">
        <v>0</v>
      </c>
      <c r="L16" s="250">
        <v>0</v>
      </c>
      <c r="M16" s="250">
        <v>0</v>
      </c>
      <c r="N16" s="250">
        <v>0</v>
      </c>
      <c r="O16" s="250">
        <v>0</v>
      </c>
      <c r="P16" s="250">
        <v>0</v>
      </c>
      <c r="Q16" s="250">
        <v>0</v>
      </c>
      <c r="R16" s="250">
        <v>0</v>
      </c>
      <c r="S16" s="250">
        <v>0</v>
      </c>
      <c r="T16" s="250">
        <v>0</v>
      </c>
      <c r="U16" s="250">
        <v>0</v>
      </c>
      <c r="V16" s="250">
        <v>0</v>
      </c>
      <c r="W16" s="250">
        <v>0</v>
      </c>
      <c r="X16" s="250">
        <v>0</v>
      </c>
      <c r="Y16" s="250">
        <v>0</v>
      </c>
      <c r="Z16" s="250">
        <v>0</v>
      </c>
      <c r="AA16" s="250">
        <v>0</v>
      </c>
      <c r="AB16" s="250">
        <v>0</v>
      </c>
      <c r="AC16" s="250">
        <v>0</v>
      </c>
      <c r="AD16" s="250">
        <v>0</v>
      </c>
      <c r="AE16" s="250">
        <v>0</v>
      </c>
      <c r="AF16" s="250">
        <v>0</v>
      </c>
      <c r="AG16" s="250">
        <v>0</v>
      </c>
      <c r="AH16" s="250">
        <v>0</v>
      </c>
      <c r="AI16" s="250">
        <v>0</v>
      </c>
      <c r="AJ16" s="250">
        <v>0</v>
      </c>
      <c r="AK16" s="250">
        <v>0</v>
      </c>
      <c r="AL16" s="250">
        <v>0</v>
      </c>
      <c r="AM16" s="250">
        <v>0</v>
      </c>
      <c r="AN16" s="250">
        <v>0</v>
      </c>
      <c r="AO16" s="250">
        <v>0</v>
      </c>
      <c r="AP16" s="250">
        <v>0</v>
      </c>
      <c r="AQ16" s="250">
        <v>0</v>
      </c>
      <c r="AR16" s="507"/>
    </row>
    <row r="17" spans="1:46" ht="48" customHeight="1" x14ac:dyDescent="0.3">
      <c r="A17" s="490"/>
      <c r="B17" s="491"/>
      <c r="C17" s="492"/>
      <c r="D17" s="237" t="s">
        <v>2</v>
      </c>
      <c r="E17" s="244">
        <v>0</v>
      </c>
      <c r="F17" s="284">
        <f t="shared" ref="F17:G17" si="13">F51</f>
        <v>0</v>
      </c>
      <c r="G17" s="284">
        <f t="shared" si="13"/>
        <v>0</v>
      </c>
      <c r="H17" s="251">
        <v>0</v>
      </c>
      <c r="I17" s="251">
        <v>0</v>
      </c>
      <c r="J17" s="251">
        <v>0</v>
      </c>
      <c r="K17" s="251">
        <v>0</v>
      </c>
      <c r="L17" s="251">
        <v>0</v>
      </c>
      <c r="M17" s="251">
        <v>0</v>
      </c>
      <c r="N17" s="251">
        <v>0</v>
      </c>
      <c r="O17" s="251">
        <v>0</v>
      </c>
      <c r="P17" s="251">
        <v>0</v>
      </c>
      <c r="Q17" s="251">
        <v>0</v>
      </c>
      <c r="R17" s="251">
        <v>0</v>
      </c>
      <c r="S17" s="251">
        <v>0</v>
      </c>
      <c r="T17" s="251">
        <v>0</v>
      </c>
      <c r="U17" s="251">
        <v>0</v>
      </c>
      <c r="V17" s="251">
        <v>0</v>
      </c>
      <c r="W17" s="251">
        <v>0</v>
      </c>
      <c r="X17" s="251">
        <v>0</v>
      </c>
      <c r="Y17" s="251">
        <v>0</v>
      </c>
      <c r="Z17" s="251">
        <v>0</v>
      </c>
      <c r="AA17" s="251">
        <v>0</v>
      </c>
      <c r="AB17" s="251">
        <v>0</v>
      </c>
      <c r="AC17" s="251">
        <v>0</v>
      </c>
      <c r="AD17" s="251">
        <v>0</v>
      </c>
      <c r="AE17" s="251">
        <v>0</v>
      </c>
      <c r="AF17" s="251">
        <v>0</v>
      </c>
      <c r="AG17" s="251">
        <v>0</v>
      </c>
      <c r="AH17" s="251">
        <v>0</v>
      </c>
      <c r="AI17" s="251">
        <v>0</v>
      </c>
      <c r="AJ17" s="251">
        <v>0</v>
      </c>
      <c r="AK17" s="251">
        <v>0</v>
      </c>
      <c r="AL17" s="251">
        <v>0</v>
      </c>
      <c r="AM17" s="251">
        <v>0</v>
      </c>
      <c r="AN17" s="251">
        <v>0</v>
      </c>
      <c r="AO17" s="251">
        <v>0</v>
      </c>
      <c r="AP17" s="251">
        <v>0</v>
      </c>
      <c r="AQ17" s="251">
        <v>0</v>
      </c>
      <c r="AR17" s="507"/>
    </row>
    <row r="18" spans="1:46" ht="46.5" customHeight="1" x14ac:dyDescent="0.3">
      <c r="A18" s="490"/>
      <c r="B18" s="491"/>
      <c r="C18" s="492"/>
      <c r="D18" s="237" t="s">
        <v>43</v>
      </c>
      <c r="E18" s="244">
        <v>0</v>
      </c>
      <c r="F18" s="244">
        <v>0</v>
      </c>
      <c r="G18" s="288"/>
      <c r="H18" s="251">
        <v>0</v>
      </c>
      <c r="I18" s="251">
        <v>0</v>
      </c>
      <c r="J18" s="251">
        <v>0</v>
      </c>
      <c r="K18" s="251">
        <v>0</v>
      </c>
      <c r="L18" s="251">
        <v>0</v>
      </c>
      <c r="M18" s="251">
        <v>0</v>
      </c>
      <c r="N18" s="251">
        <v>0</v>
      </c>
      <c r="O18" s="251">
        <v>0</v>
      </c>
      <c r="P18" s="251">
        <v>0</v>
      </c>
      <c r="Q18" s="251">
        <v>0</v>
      </c>
      <c r="R18" s="251">
        <v>0</v>
      </c>
      <c r="S18" s="251">
        <v>0</v>
      </c>
      <c r="T18" s="251">
        <v>0</v>
      </c>
      <c r="U18" s="251">
        <v>0</v>
      </c>
      <c r="V18" s="251">
        <v>0</v>
      </c>
      <c r="W18" s="251">
        <v>0</v>
      </c>
      <c r="X18" s="251">
        <v>0</v>
      </c>
      <c r="Y18" s="251">
        <v>0</v>
      </c>
      <c r="Z18" s="251">
        <v>0</v>
      </c>
      <c r="AA18" s="251">
        <v>0</v>
      </c>
      <c r="AB18" s="251">
        <v>0</v>
      </c>
      <c r="AC18" s="251">
        <v>0</v>
      </c>
      <c r="AD18" s="251">
        <v>0</v>
      </c>
      <c r="AE18" s="251">
        <v>0</v>
      </c>
      <c r="AF18" s="251">
        <v>0</v>
      </c>
      <c r="AG18" s="251">
        <v>0</v>
      </c>
      <c r="AH18" s="251">
        <v>0</v>
      </c>
      <c r="AI18" s="251">
        <v>0</v>
      </c>
      <c r="AJ18" s="251">
        <v>0</v>
      </c>
      <c r="AK18" s="251">
        <v>0</v>
      </c>
      <c r="AL18" s="251">
        <v>0</v>
      </c>
      <c r="AM18" s="251">
        <v>0</v>
      </c>
      <c r="AN18" s="251">
        <v>0</v>
      </c>
      <c r="AO18" s="251">
        <v>0</v>
      </c>
      <c r="AP18" s="251">
        <v>0</v>
      </c>
      <c r="AQ18" s="251">
        <v>0</v>
      </c>
      <c r="AR18" s="507"/>
    </row>
    <row r="19" spans="1:46" ht="49.5" customHeight="1" thickBot="1" x14ac:dyDescent="0.35">
      <c r="A19" s="493"/>
      <c r="B19" s="494"/>
      <c r="C19" s="495"/>
      <c r="D19" s="268" t="s">
        <v>266</v>
      </c>
      <c r="E19" s="247">
        <v>0</v>
      </c>
      <c r="F19" s="247">
        <v>0</v>
      </c>
      <c r="G19" s="269"/>
      <c r="H19" s="252">
        <v>0</v>
      </c>
      <c r="I19" s="252">
        <v>0</v>
      </c>
      <c r="J19" s="252">
        <v>0</v>
      </c>
      <c r="K19" s="252">
        <v>0</v>
      </c>
      <c r="L19" s="252">
        <v>0</v>
      </c>
      <c r="M19" s="252">
        <v>0</v>
      </c>
      <c r="N19" s="252">
        <v>0</v>
      </c>
      <c r="O19" s="252">
        <v>0</v>
      </c>
      <c r="P19" s="252">
        <v>0</v>
      </c>
      <c r="Q19" s="252">
        <v>0</v>
      </c>
      <c r="R19" s="252">
        <v>0</v>
      </c>
      <c r="S19" s="252">
        <v>0</v>
      </c>
      <c r="T19" s="252">
        <v>0</v>
      </c>
      <c r="U19" s="252">
        <v>0</v>
      </c>
      <c r="V19" s="252">
        <v>0</v>
      </c>
      <c r="W19" s="252">
        <v>0</v>
      </c>
      <c r="X19" s="252">
        <v>0</v>
      </c>
      <c r="Y19" s="252">
        <v>0</v>
      </c>
      <c r="Z19" s="252">
        <v>0</v>
      </c>
      <c r="AA19" s="252">
        <v>0</v>
      </c>
      <c r="AB19" s="252">
        <v>0</v>
      </c>
      <c r="AC19" s="252">
        <v>0</v>
      </c>
      <c r="AD19" s="252">
        <v>0</v>
      </c>
      <c r="AE19" s="252">
        <v>0</v>
      </c>
      <c r="AF19" s="252">
        <v>0</v>
      </c>
      <c r="AG19" s="252">
        <v>0</v>
      </c>
      <c r="AH19" s="252">
        <v>0</v>
      </c>
      <c r="AI19" s="252">
        <v>0</v>
      </c>
      <c r="AJ19" s="252">
        <v>0</v>
      </c>
      <c r="AK19" s="252">
        <v>0</v>
      </c>
      <c r="AL19" s="252">
        <v>0</v>
      </c>
      <c r="AM19" s="252">
        <v>0</v>
      </c>
      <c r="AN19" s="252">
        <v>0</v>
      </c>
      <c r="AO19" s="252">
        <v>0</v>
      </c>
      <c r="AP19" s="252">
        <v>0</v>
      </c>
      <c r="AQ19" s="252">
        <v>0</v>
      </c>
      <c r="AR19" s="508"/>
    </row>
    <row r="20" spans="1:46" ht="27.75" customHeight="1" thickBot="1" x14ac:dyDescent="0.35">
      <c r="A20" s="416" t="s">
        <v>274</v>
      </c>
      <c r="B20" s="516"/>
      <c r="C20" s="517"/>
      <c r="D20" s="235" t="s">
        <v>41</v>
      </c>
      <c r="E20" s="321">
        <f>H20+K20+N20+Q20+T20+W20+Z20+AC20+AF20+AI20+AL20+AO20</f>
        <v>596146.27</v>
      </c>
      <c r="F20" s="321">
        <f>I20+L20+O20+R20+U20+X20+AA20+AD20+AG20+AJ20+AM20+AP20</f>
        <v>30174.7</v>
      </c>
      <c r="G20" s="369">
        <f t="shared" ref="G20:G23" si="14">F20/E20*100</f>
        <v>5.0616269057592191</v>
      </c>
      <c r="H20" s="238">
        <f>H21+H22+H23</f>
        <v>30174.7</v>
      </c>
      <c r="I20" s="238">
        <f>I21+I22+I23</f>
        <v>30174.7</v>
      </c>
      <c r="J20" s="369">
        <f>I20/H20*100</f>
        <v>100</v>
      </c>
      <c r="K20" s="238">
        <f t="shared" ref="K20:AQ20" si="15">K21+K22+K23</f>
        <v>43147.53</v>
      </c>
      <c r="L20" s="238">
        <f t="shared" si="15"/>
        <v>0</v>
      </c>
      <c r="M20" s="238">
        <f t="shared" si="15"/>
        <v>0</v>
      </c>
      <c r="N20" s="238">
        <f t="shared" si="15"/>
        <v>62253.760000000002</v>
      </c>
      <c r="O20" s="238">
        <f t="shared" si="15"/>
        <v>0</v>
      </c>
      <c r="P20" s="238">
        <f t="shared" si="15"/>
        <v>0</v>
      </c>
      <c r="Q20" s="238">
        <f t="shared" si="15"/>
        <v>45548.83</v>
      </c>
      <c r="R20" s="238">
        <f t="shared" si="15"/>
        <v>0</v>
      </c>
      <c r="S20" s="238">
        <f t="shared" si="15"/>
        <v>0</v>
      </c>
      <c r="T20" s="238">
        <f t="shared" si="15"/>
        <v>45428.73</v>
      </c>
      <c r="U20" s="238">
        <f t="shared" si="15"/>
        <v>0</v>
      </c>
      <c r="V20" s="238">
        <f t="shared" si="15"/>
        <v>0</v>
      </c>
      <c r="W20" s="238">
        <f t="shared" si="15"/>
        <v>64723.229999999996</v>
      </c>
      <c r="X20" s="238">
        <f t="shared" si="15"/>
        <v>0</v>
      </c>
      <c r="Y20" s="238">
        <f t="shared" si="15"/>
        <v>0</v>
      </c>
      <c r="Z20" s="238">
        <f t="shared" si="15"/>
        <v>48548.93</v>
      </c>
      <c r="AA20" s="238">
        <f t="shared" si="15"/>
        <v>0</v>
      </c>
      <c r="AB20" s="238">
        <f t="shared" si="15"/>
        <v>0</v>
      </c>
      <c r="AC20" s="238">
        <f t="shared" si="15"/>
        <v>45428.83</v>
      </c>
      <c r="AD20" s="238">
        <f t="shared" si="15"/>
        <v>0</v>
      </c>
      <c r="AE20" s="238">
        <f t="shared" si="15"/>
        <v>0</v>
      </c>
      <c r="AF20" s="238">
        <f t="shared" si="15"/>
        <v>64723.13</v>
      </c>
      <c r="AG20" s="238">
        <f t="shared" si="15"/>
        <v>0</v>
      </c>
      <c r="AH20" s="238">
        <f t="shared" si="15"/>
        <v>0</v>
      </c>
      <c r="AI20" s="238">
        <f t="shared" si="15"/>
        <v>39037.5</v>
      </c>
      <c r="AJ20" s="238">
        <f t="shared" si="15"/>
        <v>0</v>
      </c>
      <c r="AK20" s="238">
        <f t="shared" si="15"/>
        <v>0</v>
      </c>
      <c r="AL20" s="238">
        <f t="shared" si="15"/>
        <v>38917.4</v>
      </c>
      <c r="AM20" s="238">
        <f t="shared" si="15"/>
        <v>0</v>
      </c>
      <c r="AN20" s="238">
        <f t="shared" si="15"/>
        <v>0</v>
      </c>
      <c r="AO20" s="238">
        <f t="shared" si="15"/>
        <v>68213.7</v>
      </c>
      <c r="AP20" s="238">
        <f t="shared" si="15"/>
        <v>0</v>
      </c>
      <c r="AQ20" s="240">
        <f t="shared" si="15"/>
        <v>0</v>
      </c>
      <c r="AR20" s="509"/>
      <c r="AS20" s="167">
        <f>AO20+AL20+AI20+AF20+AC20+Z20+W20+T20+Q20+N20+K20+H20</f>
        <v>596146.2699999999</v>
      </c>
    </row>
    <row r="21" spans="1:46" ht="51" customHeight="1" thickBot="1" x14ac:dyDescent="0.35">
      <c r="A21" s="518"/>
      <c r="B21" s="519"/>
      <c r="C21" s="519"/>
      <c r="D21" s="236" t="s">
        <v>37</v>
      </c>
      <c r="E21" s="321">
        <f>H21+K21+N21+Q21+T21+W21+Z21+AC21+AF21+AI21+AL21+AO21</f>
        <v>3971.6999999999994</v>
      </c>
      <c r="F21" s="241">
        <f>F12</f>
        <v>62.7</v>
      </c>
      <c r="G21" s="369">
        <f t="shared" si="14"/>
        <v>1.5786690837676567</v>
      </c>
      <c r="H21" s="242">
        <f>H12</f>
        <v>62.7</v>
      </c>
      <c r="I21" s="242">
        <f t="shared" ref="I21:AQ23" si="16">I12</f>
        <v>62.7</v>
      </c>
      <c r="J21" s="369">
        <f>I21/H21*100</f>
        <v>100</v>
      </c>
      <c r="K21" s="242">
        <f t="shared" si="16"/>
        <v>303.3</v>
      </c>
      <c r="L21" s="242">
        <f t="shared" si="16"/>
        <v>0</v>
      </c>
      <c r="M21" s="242">
        <f t="shared" si="16"/>
        <v>0</v>
      </c>
      <c r="N21" s="242">
        <f t="shared" si="16"/>
        <v>360.5</v>
      </c>
      <c r="O21" s="242">
        <f t="shared" si="16"/>
        <v>0</v>
      </c>
      <c r="P21" s="242">
        <f t="shared" si="16"/>
        <v>0</v>
      </c>
      <c r="Q21" s="242">
        <f t="shared" si="16"/>
        <v>360.5</v>
      </c>
      <c r="R21" s="242">
        <f t="shared" si="16"/>
        <v>0</v>
      </c>
      <c r="S21" s="242">
        <f t="shared" si="16"/>
        <v>0</v>
      </c>
      <c r="T21" s="242">
        <f t="shared" si="16"/>
        <v>360.5</v>
      </c>
      <c r="U21" s="242">
        <f t="shared" si="16"/>
        <v>0</v>
      </c>
      <c r="V21" s="242">
        <f t="shared" si="16"/>
        <v>0</v>
      </c>
      <c r="W21" s="242">
        <f t="shared" si="16"/>
        <v>360.6</v>
      </c>
      <c r="X21" s="242">
        <f t="shared" si="16"/>
        <v>0</v>
      </c>
      <c r="Y21" s="242">
        <f t="shared" si="16"/>
        <v>0</v>
      </c>
      <c r="Z21" s="242">
        <f t="shared" si="16"/>
        <v>360.6</v>
      </c>
      <c r="AA21" s="242">
        <f t="shared" si="16"/>
        <v>0</v>
      </c>
      <c r="AB21" s="242">
        <f t="shared" si="16"/>
        <v>0</v>
      </c>
      <c r="AC21" s="242">
        <f t="shared" si="16"/>
        <v>360.6</v>
      </c>
      <c r="AD21" s="242">
        <f t="shared" si="16"/>
        <v>0</v>
      </c>
      <c r="AE21" s="242">
        <f t="shared" si="16"/>
        <v>0</v>
      </c>
      <c r="AF21" s="242">
        <f t="shared" si="16"/>
        <v>360.6</v>
      </c>
      <c r="AG21" s="242">
        <f t="shared" si="16"/>
        <v>0</v>
      </c>
      <c r="AH21" s="242">
        <f t="shared" si="16"/>
        <v>0</v>
      </c>
      <c r="AI21" s="242">
        <f t="shared" si="16"/>
        <v>360.6</v>
      </c>
      <c r="AJ21" s="242">
        <f t="shared" si="16"/>
        <v>0</v>
      </c>
      <c r="AK21" s="242">
        <f t="shared" si="16"/>
        <v>0</v>
      </c>
      <c r="AL21" s="242">
        <f t="shared" si="16"/>
        <v>360.6</v>
      </c>
      <c r="AM21" s="242">
        <f t="shared" si="16"/>
        <v>0</v>
      </c>
      <c r="AN21" s="242">
        <f t="shared" si="16"/>
        <v>0</v>
      </c>
      <c r="AO21" s="242">
        <f t="shared" si="16"/>
        <v>360.6</v>
      </c>
      <c r="AP21" s="242">
        <f t="shared" si="16"/>
        <v>0</v>
      </c>
      <c r="AQ21" s="243">
        <f t="shared" si="16"/>
        <v>0</v>
      </c>
      <c r="AR21" s="510"/>
      <c r="AS21" s="167">
        <f>AO21+AL21+AI21+AF21+AC21+Z21+W21+T21+Q21+N21+K21+H21</f>
        <v>3971.7</v>
      </c>
    </row>
    <row r="22" spans="1:46" ht="47.25" customHeight="1" thickBot="1" x14ac:dyDescent="0.35">
      <c r="A22" s="518"/>
      <c r="B22" s="519"/>
      <c r="C22" s="519"/>
      <c r="D22" s="237" t="s">
        <v>2</v>
      </c>
      <c r="E22" s="321">
        <f>H22+K22+N22+Q22+T22+W22+Z22+AC22+AF22+AI22+AL22+AO22</f>
        <v>196698.8</v>
      </c>
      <c r="F22" s="244">
        <f>F13</f>
        <v>4813.3</v>
      </c>
      <c r="G22" s="369">
        <f>F22/E22*100</f>
        <v>2.4470408563753314</v>
      </c>
      <c r="H22" s="244">
        <f t="shared" ref="H22:W23" si="17">H13</f>
        <v>4813.3</v>
      </c>
      <c r="I22" s="244">
        <f t="shared" si="17"/>
        <v>4813.3</v>
      </c>
      <c r="J22" s="369">
        <f>I22/H22*100</f>
        <v>100</v>
      </c>
      <c r="K22" s="244">
        <f t="shared" si="17"/>
        <v>17303.3</v>
      </c>
      <c r="L22" s="244">
        <f t="shared" si="17"/>
        <v>0</v>
      </c>
      <c r="M22" s="244">
        <f t="shared" si="17"/>
        <v>0</v>
      </c>
      <c r="N22" s="244">
        <f t="shared" si="17"/>
        <v>17175.900000000001</v>
      </c>
      <c r="O22" s="244">
        <f t="shared" si="17"/>
        <v>0</v>
      </c>
      <c r="P22" s="244">
        <f t="shared" si="17"/>
        <v>0</v>
      </c>
      <c r="Q22" s="244">
        <f t="shared" si="17"/>
        <v>19646.400000000001</v>
      </c>
      <c r="R22" s="244">
        <f t="shared" si="17"/>
        <v>0</v>
      </c>
      <c r="S22" s="244">
        <f t="shared" si="17"/>
        <v>0</v>
      </c>
      <c r="T22" s="244">
        <f t="shared" si="17"/>
        <v>19646.400000000001</v>
      </c>
      <c r="U22" s="244">
        <f t="shared" si="17"/>
        <v>0</v>
      </c>
      <c r="V22" s="244">
        <f t="shared" si="17"/>
        <v>0</v>
      </c>
      <c r="W22" s="244">
        <f t="shared" si="17"/>
        <v>19646.400000000001</v>
      </c>
      <c r="X22" s="244">
        <f t="shared" si="16"/>
        <v>0</v>
      </c>
      <c r="Y22" s="244">
        <f t="shared" si="16"/>
        <v>0</v>
      </c>
      <c r="Z22" s="244">
        <f t="shared" si="16"/>
        <v>19646.400000000001</v>
      </c>
      <c r="AA22" s="244">
        <f t="shared" si="16"/>
        <v>0</v>
      </c>
      <c r="AB22" s="244">
        <f t="shared" si="16"/>
        <v>0</v>
      </c>
      <c r="AC22" s="244">
        <f t="shared" si="16"/>
        <v>19646.400000000001</v>
      </c>
      <c r="AD22" s="244">
        <f t="shared" si="16"/>
        <v>0</v>
      </c>
      <c r="AE22" s="244">
        <f t="shared" si="16"/>
        <v>0</v>
      </c>
      <c r="AF22" s="244">
        <f t="shared" si="16"/>
        <v>19646.400000000001</v>
      </c>
      <c r="AG22" s="244">
        <f t="shared" si="16"/>
        <v>0</v>
      </c>
      <c r="AH22" s="244">
        <f t="shared" si="16"/>
        <v>0</v>
      </c>
      <c r="AI22" s="244">
        <f t="shared" si="16"/>
        <v>13176</v>
      </c>
      <c r="AJ22" s="244">
        <f t="shared" si="16"/>
        <v>0</v>
      </c>
      <c r="AK22" s="244">
        <f t="shared" si="16"/>
        <v>0</v>
      </c>
      <c r="AL22" s="244">
        <f t="shared" si="16"/>
        <v>13176</v>
      </c>
      <c r="AM22" s="244">
        <f t="shared" si="16"/>
        <v>0</v>
      </c>
      <c r="AN22" s="244">
        <f t="shared" si="16"/>
        <v>0</v>
      </c>
      <c r="AO22" s="244">
        <f t="shared" si="16"/>
        <v>13175.9</v>
      </c>
      <c r="AP22" s="244">
        <f t="shared" si="16"/>
        <v>0</v>
      </c>
      <c r="AQ22" s="246">
        <f t="shared" si="16"/>
        <v>0</v>
      </c>
      <c r="AR22" s="510"/>
      <c r="AS22" s="167">
        <f>AO22+AL22+AI22+AF22+AC22+Z22+W22+T22+Q22+N22+K22+H22</f>
        <v>196698.79999999996</v>
      </c>
    </row>
    <row r="23" spans="1:46" ht="45.75" customHeight="1" thickBot="1" x14ac:dyDescent="0.35">
      <c r="A23" s="518"/>
      <c r="B23" s="519"/>
      <c r="C23" s="519"/>
      <c r="D23" s="237" t="s">
        <v>43</v>
      </c>
      <c r="E23" s="321">
        <f>H23+K23+N23+Q23+T23+W23+Z23+AC23+AF23+AI23+AL23+AO23</f>
        <v>395475.77</v>
      </c>
      <c r="F23" s="244">
        <f>F14</f>
        <v>25298.7</v>
      </c>
      <c r="G23" s="369">
        <f t="shared" si="14"/>
        <v>6.3970290771543343</v>
      </c>
      <c r="H23" s="244">
        <f>H14</f>
        <v>25298.7</v>
      </c>
      <c r="I23" s="244">
        <f t="shared" si="17"/>
        <v>25298.7</v>
      </c>
      <c r="J23" s="369">
        <f>I23/H23*100</f>
        <v>100</v>
      </c>
      <c r="K23" s="244">
        <f t="shared" si="17"/>
        <v>25540.93</v>
      </c>
      <c r="L23" s="244">
        <f t="shared" si="17"/>
        <v>0</v>
      </c>
      <c r="M23" s="244">
        <f t="shared" si="17"/>
        <v>0</v>
      </c>
      <c r="N23" s="244">
        <f t="shared" si="17"/>
        <v>44717.36</v>
      </c>
      <c r="O23" s="244">
        <f t="shared" si="17"/>
        <v>0</v>
      </c>
      <c r="P23" s="244">
        <f t="shared" si="17"/>
        <v>0</v>
      </c>
      <c r="Q23" s="244">
        <f t="shared" si="17"/>
        <v>25541.93</v>
      </c>
      <c r="R23" s="244">
        <f t="shared" si="17"/>
        <v>0</v>
      </c>
      <c r="S23" s="244">
        <f t="shared" si="17"/>
        <v>0</v>
      </c>
      <c r="T23" s="244">
        <f t="shared" si="17"/>
        <v>25421.83</v>
      </c>
      <c r="U23" s="244">
        <f t="shared" si="17"/>
        <v>0</v>
      </c>
      <c r="V23" s="244">
        <f t="shared" si="17"/>
        <v>0</v>
      </c>
      <c r="W23" s="244">
        <f t="shared" si="17"/>
        <v>44716.229999999996</v>
      </c>
      <c r="X23" s="244">
        <f t="shared" si="16"/>
        <v>0</v>
      </c>
      <c r="Y23" s="244">
        <f t="shared" si="16"/>
        <v>0</v>
      </c>
      <c r="Z23" s="244">
        <f t="shared" si="16"/>
        <v>28541.93</v>
      </c>
      <c r="AA23" s="244">
        <f t="shared" si="16"/>
        <v>0</v>
      </c>
      <c r="AB23" s="244">
        <f t="shared" si="16"/>
        <v>0</v>
      </c>
      <c r="AC23" s="244">
        <f t="shared" si="16"/>
        <v>25421.83</v>
      </c>
      <c r="AD23" s="244">
        <f t="shared" si="16"/>
        <v>0</v>
      </c>
      <c r="AE23" s="244">
        <f t="shared" si="16"/>
        <v>0</v>
      </c>
      <c r="AF23" s="244">
        <f t="shared" si="16"/>
        <v>44716.13</v>
      </c>
      <c r="AG23" s="244">
        <f t="shared" si="16"/>
        <v>0</v>
      </c>
      <c r="AH23" s="244">
        <f t="shared" si="16"/>
        <v>0</v>
      </c>
      <c r="AI23" s="244">
        <f t="shared" si="16"/>
        <v>25500.899999999998</v>
      </c>
      <c r="AJ23" s="244">
        <f t="shared" si="16"/>
        <v>0</v>
      </c>
      <c r="AK23" s="244">
        <f t="shared" si="16"/>
        <v>0</v>
      </c>
      <c r="AL23" s="244">
        <f t="shared" si="16"/>
        <v>25380.799999999999</v>
      </c>
      <c r="AM23" s="244">
        <f t="shared" si="16"/>
        <v>0</v>
      </c>
      <c r="AN23" s="244">
        <f t="shared" si="16"/>
        <v>0</v>
      </c>
      <c r="AO23" s="244">
        <f t="shared" si="16"/>
        <v>54677.2</v>
      </c>
      <c r="AP23" s="244">
        <f t="shared" si="16"/>
        <v>0</v>
      </c>
      <c r="AQ23" s="246">
        <f t="shared" si="16"/>
        <v>0</v>
      </c>
      <c r="AR23" s="510"/>
      <c r="AS23" s="167">
        <f>AO23+AL23+AI23+AF23+AC23+Z23+W23+T23+Q23+N23+K23+H23</f>
        <v>395475.76999999996</v>
      </c>
    </row>
    <row r="24" spans="1:46" s="121" customFormat="1" ht="51" customHeight="1" thickBot="1" x14ac:dyDescent="0.35">
      <c r="A24" s="520"/>
      <c r="B24" s="521"/>
      <c r="C24" s="521"/>
      <c r="D24" s="316" t="s">
        <v>266</v>
      </c>
      <c r="E24" s="318"/>
      <c r="F24" s="317"/>
      <c r="G24" s="248"/>
      <c r="H24" s="247"/>
      <c r="I24" s="247"/>
      <c r="J24" s="248"/>
      <c r="K24" s="247"/>
      <c r="L24" s="247"/>
      <c r="M24" s="248"/>
      <c r="N24" s="247"/>
      <c r="O24" s="247"/>
      <c r="P24" s="248"/>
      <c r="Q24" s="247"/>
      <c r="R24" s="247"/>
      <c r="S24" s="248"/>
      <c r="T24" s="247"/>
      <c r="U24" s="247"/>
      <c r="V24" s="248"/>
      <c r="W24" s="247"/>
      <c r="X24" s="247"/>
      <c r="Y24" s="248"/>
      <c r="Z24" s="247"/>
      <c r="AA24" s="247"/>
      <c r="AB24" s="248"/>
      <c r="AC24" s="247"/>
      <c r="AD24" s="247"/>
      <c r="AE24" s="248"/>
      <c r="AF24" s="247"/>
      <c r="AG24" s="247"/>
      <c r="AH24" s="248"/>
      <c r="AI24" s="247"/>
      <c r="AJ24" s="247"/>
      <c r="AK24" s="248"/>
      <c r="AL24" s="247"/>
      <c r="AM24" s="247"/>
      <c r="AN24" s="248"/>
      <c r="AO24" s="247"/>
      <c r="AP24" s="248"/>
      <c r="AQ24" s="249"/>
      <c r="AR24" s="511"/>
    </row>
    <row r="25" spans="1:46" ht="20.25" hidden="1" customHeight="1" thickBot="1" x14ac:dyDescent="0.35">
      <c r="A25" s="416" t="s">
        <v>272</v>
      </c>
      <c r="B25" s="417"/>
      <c r="C25" s="418"/>
      <c r="D25" s="235" t="s">
        <v>41</v>
      </c>
      <c r="E25" s="238"/>
      <c r="F25" s="238"/>
      <c r="G25" s="239"/>
      <c r="H25" s="238" t="s">
        <v>273</v>
      </c>
      <c r="I25" s="238" t="s">
        <v>273</v>
      </c>
      <c r="J25" s="238" t="s">
        <v>273</v>
      </c>
      <c r="K25" s="238" t="s">
        <v>273</v>
      </c>
      <c r="L25" s="238" t="s">
        <v>273</v>
      </c>
      <c r="M25" s="238" t="s">
        <v>273</v>
      </c>
      <c r="N25" s="238" t="s">
        <v>273</v>
      </c>
      <c r="O25" s="238" t="s">
        <v>273</v>
      </c>
      <c r="P25" s="238" t="s">
        <v>273</v>
      </c>
      <c r="Q25" s="238" t="s">
        <v>273</v>
      </c>
      <c r="R25" s="238" t="s">
        <v>273</v>
      </c>
      <c r="S25" s="238" t="s">
        <v>273</v>
      </c>
      <c r="T25" s="238" t="s">
        <v>273</v>
      </c>
      <c r="U25" s="238" t="s">
        <v>273</v>
      </c>
      <c r="V25" s="238" t="s">
        <v>273</v>
      </c>
      <c r="W25" s="238" t="s">
        <v>273</v>
      </c>
      <c r="X25" s="238" t="s">
        <v>273</v>
      </c>
      <c r="Y25" s="238" t="s">
        <v>273</v>
      </c>
      <c r="Z25" s="238" t="s">
        <v>273</v>
      </c>
      <c r="AA25" s="238" t="s">
        <v>273</v>
      </c>
      <c r="AB25" s="238" t="s">
        <v>273</v>
      </c>
      <c r="AC25" s="238" t="s">
        <v>273</v>
      </c>
      <c r="AD25" s="238" t="s">
        <v>273</v>
      </c>
      <c r="AE25" s="238" t="s">
        <v>273</v>
      </c>
      <c r="AF25" s="238" t="s">
        <v>273</v>
      </c>
      <c r="AG25" s="238" t="s">
        <v>273</v>
      </c>
      <c r="AH25" s="238" t="s">
        <v>273</v>
      </c>
      <c r="AI25" s="238" t="s">
        <v>273</v>
      </c>
      <c r="AJ25" s="238" t="s">
        <v>273</v>
      </c>
      <c r="AK25" s="238" t="s">
        <v>273</v>
      </c>
      <c r="AL25" s="238" t="s">
        <v>273</v>
      </c>
      <c r="AM25" s="238" t="s">
        <v>273</v>
      </c>
      <c r="AN25" s="238" t="s">
        <v>273</v>
      </c>
      <c r="AO25" s="238" t="s">
        <v>273</v>
      </c>
      <c r="AP25" s="238" t="s">
        <v>273</v>
      </c>
      <c r="AQ25" s="240" t="s">
        <v>273</v>
      </c>
      <c r="AR25" s="499"/>
    </row>
    <row r="26" spans="1:46" ht="48.75" hidden="1" customHeight="1" x14ac:dyDescent="0.3">
      <c r="A26" s="419"/>
      <c r="B26" s="420"/>
      <c r="C26" s="420"/>
      <c r="D26" s="236" t="s">
        <v>37</v>
      </c>
      <c r="E26" s="241"/>
      <c r="F26" s="241"/>
      <c r="G26" s="242"/>
      <c r="H26" s="250" t="s">
        <v>273</v>
      </c>
      <c r="I26" s="250" t="s">
        <v>273</v>
      </c>
      <c r="J26" s="250" t="s">
        <v>273</v>
      </c>
      <c r="K26" s="250" t="s">
        <v>273</v>
      </c>
      <c r="L26" s="250" t="s">
        <v>273</v>
      </c>
      <c r="M26" s="250" t="s">
        <v>273</v>
      </c>
      <c r="N26" s="250" t="s">
        <v>273</v>
      </c>
      <c r="O26" s="250" t="s">
        <v>273</v>
      </c>
      <c r="P26" s="250" t="s">
        <v>273</v>
      </c>
      <c r="Q26" s="250" t="s">
        <v>273</v>
      </c>
      <c r="R26" s="250" t="s">
        <v>273</v>
      </c>
      <c r="S26" s="250" t="s">
        <v>273</v>
      </c>
      <c r="T26" s="250" t="s">
        <v>273</v>
      </c>
      <c r="U26" s="250" t="s">
        <v>273</v>
      </c>
      <c r="V26" s="250" t="s">
        <v>273</v>
      </c>
      <c r="W26" s="250" t="s">
        <v>273</v>
      </c>
      <c r="X26" s="250" t="s">
        <v>273</v>
      </c>
      <c r="Y26" s="250" t="s">
        <v>273</v>
      </c>
      <c r="Z26" s="250" t="s">
        <v>273</v>
      </c>
      <c r="AA26" s="250" t="s">
        <v>273</v>
      </c>
      <c r="AB26" s="250" t="s">
        <v>273</v>
      </c>
      <c r="AC26" s="250" t="s">
        <v>273</v>
      </c>
      <c r="AD26" s="250" t="s">
        <v>273</v>
      </c>
      <c r="AE26" s="250" t="s">
        <v>273</v>
      </c>
      <c r="AF26" s="250" t="s">
        <v>273</v>
      </c>
      <c r="AG26" s="250" t="s">
        <v>273</v>
      </c>
      <c r="AH26" s="250" t="s">
        <v>273</v>
      </c>
      <c r="AI26" s="250" t="s">
        <v>273</v>
      </c>
      <c r="AJ26" s="250" t="s">
        <v>273</v>
      </c>
      <c r="AK26" s="250" t="s">
        <v>273</v>
      </c>
      <c r="AL26" s="250" t="s">
        <v>273</v>
      </c>
      <c r="AM26" s="250" t="s">
        <v>273</v>
      </c>
      <c r="AN26" s="250" t="s">
        <v>273</v>
      </c>
      <c r="AO26" s="250" t="s">
        <v>273</v>
      </c>
      <c r="AP26" s="250" t="s">
        <v>273</v>
      </c>
      <c r="AQ26" s="250" t="s">
        <v>273</v>
      </c>
      <c r="AR26" s="500"/>
    </row>
    <row r="27" spans="1:46" ht="70.5" hidden="1" customHeight="1" x14ac:dyDescent="0.3">
      <c r="A27" s="419"/>
      <c r="B27" s="420"/>
      <c r="C27" s="420"/>
      <c r="D27" s="237" t="s">
        <v>2</v>
      </c>
      <c r="E27" s="244"/>
      <c r="F27" s="244"/>
      <c r="G27" s="245"/>
      <c r="H27" s="251" t="s">
        <v>273</v>
      </c>
      <c r="I27" s="251" t="s">
        <v>273</v>
      </c>
      <c r="J27" s="251" t="s">
        <v>273</v>
      </c>
      <c r="K27" s="251" t="s">
        <v>273</v>
      </c>
      <c r="L27" s="251" t="s">
        <v>273</v>
      </c>
      <c r="M27" s="251" t="s">
        <v>273</v>
      </c>
      <c r="N27" s="251" t="s">
        <v>273</v>
      </c>
      <c r="O27" s="251" t="s">
        <v>273</v>
      </c>
      <c r="P27" s="251" t="s">
        <v>273</v>
      </c>
      <c r="Q27" s="251" t="s">
        <v>273</v>
      </c>
      <c r="R27" s="251" t="s">
        <v>273</v>
      </c>
      <c r="S27" s="251" t="s">
        <v>273</v>
      </c>
      <c r="T27" s="251" t="s">
        <v>273</v>
      </c>
      <c r="U27" s="251" t="s">
        <v>273</v>
      </c>
      <c r="V27" s="251" t="s">
        <v>273</v>
      </c>
      <c r="W27" s="251" t="s">
        <v>273</v>
      </c>
      <c r="X27" s="251" t="s">
        <v>273</v>
      </c>
      <c r="Y27" s="251" t="s">
        <v>273</v>
      </c>
      <c r="Z27" s="251" t="s">
        <v>273</v>
      </c>
      <c r="AA27" s="251" t="s">
        <v>273</v>
      </c>
      <c r="AB27" s="251" t="s">
        <v>273</v>
      </c>
      <c r="AC27" s="251" t="s">
        <v>273</v>
      </c>
      <c r="AD27" s="251" t="s">
        <v>273</v>
      </c>
      <c r="AE27" s="251" t="s">
        <v>273</v>
      </c>
      <c r="AF27" s="251" t="s">
        <v>273</v>
      </c>
      <c r="AG27" s="251" t="s">
        <v>273</v>
      </c>
      <c r="AH27" s="251" t="s">
        <v>273</v>
      </c>
      <c r="AI27" s="251" t="s">
        <v>273</v>
      </c>
      <c r="AJ27" s="251" t="s">
        <v>273</v>
      </c>
      <c r="AK27" s="251" t="s">
        <v>273</v>
      </c>
      <c r="AL27" s="251" t="s">
        <v>273</v>
      </c>
      <c r="AM27" s="251" t="s">
        <v>273</v>
      </c>
      <c r="AN27" s="251" t="s">
        <v>273</v>
      </c>
      <c r="AO27" s="251" t="s">
        <v>273</v>
      </c>
      <c r="AP27" s="251" t="s">
        <v>273</v>
      </c>
      <c r="AQ27" s="251" t="s">
        <v>273</v>
      </c>
      <c r="AR27" s="500"/>
    </row>
    <row r="28" spans="1:46" ht="49.5" hidden="1" customHeight="1" x14ac:dyDescent="0.3">
      <c r="A28" s="419"/>
      <c r="B28" s="420"/>
      <c r="C28" s="420"/>
      <c r="D28" s="237" t="s">
        <v>43</v>
      </c>
      <c r="E28" s="244"/>
      <c r="F28" s="244"/>
      <c r="G28" s="245"/>
      <c r="H28" s="251" t="s">
        <v>273</v>
      </c>
      <c r="I28" s="251" t="s">
        <v>273</v>
      </c>
      <c r="J28" s="251" t="s">
        <v>273</v>
      </c>
      <c r="K28" s="251" t="s">
        <v>273</v>
      </c>
      <c r="L28" s="251" t="s">
        <v>273</v>
      </c>
      <c r="M28" s="251" t="s">
        <v>273</v>
      </c>
      <c r="N28" s="251" t="s">
        <v>273</v>
      </c>
      <c r="O28" s="251" t="s">
        <v>273</v>
      </c>
      <c r="P28" s="251" t="s">
        <v>273</v>
      </c>
      <c r="Q28" s="251" t="s">
        <v>273</v>
      </c>
      <c r="R28" s="251" t="s">
        <v>273</v>
      </c>
      <c r="S28" s="251" t="s">
        <v>273</v>
      </c>
      <c r="T28" s="251" t="s">
        <v>273</v>
      </c>
      <c r="U28" s="251" t="s">
        <v>273</v>
      </c>
      <c r="V28" s="251" t="s">
        <v>273</v>
      </c>
      <c r="W28" s="251" t="s">
        <v>273</v>
      </c>
      <c r="X28" s="251" t="s">
        <v>273</v>
      </c>
      <c r="Y28" s="251" t="s">
        <v>273</v>
      </c>
      <c r="Z28" s="251" t="s">
        <v>273</v>
      </c>
      <c r="AA28" s="251" t="s">
        <v>273</v>
      </c>
      <c r="AB28" s="251" t="s">
        <v>273</v>
      </c>
      <c r="AC28" s="251" t="s">
        <v>273</v>
      </c>
      <c r="AD28" s="251" t="s">
        <v>273</v>
      </c>
      <c r="AE28" s="251" t="s">
        <v>273</v>
      </c>
      <c r="AF28" s="251" t="s">
        <v>273</v>
      </c>
      <c r="AG28" s="251" t="s">
        <v>273</v>
      </c>
      <c r="AH28" s="251" t="s">
        <v>273</v>
      </c>
      <c r="AI28" s="251" t="s">
        <v>273</v>
      </c>
      <c r="AJ28" s="251" t="s">
        <v>273</v>
      </c>
      <c r="AK28" s="251" t="s">
        <v>273</v>
      </c>
      <c r="AL28" s="251" t="s">
        <v>273</v>
      </c>
      <c r="AM28" s="251" t="s">
        <v>273</v>
      </c>
      <c r="AN28" s="251" t="s">
        <v>273</v>
      </c>
      <c r="AO28" s="251" t="s">
        <v>273</v>
      </c>
      <c r="AP28" s="251" t="s">
        <v>273</v>
      </c>
      <c r="AQ28" s="251" t="s">
        <v>273</v>
      </c>
      <c r="AR28" s="500"/>
    </row>
    <row r="29" spans="1:46" ht="51" hidden="1" customHeight="1" thickBot="1" x14ac:dyDescent="0.35">
      <c r="A29" s="421"/>
      <c r="B29" s="422"/>
      <c r="C29" s="422"/>
      <c r="D29" s="268" t="s">
        <v>266</v>
      </c>
      <c r="E29" s="247"/>
      <c r="F29" s="247"/>
      <c r="G29" s="248"/>
      <c r="H29" s="252" t="s">
        <v>273</v>
      </c>
      <c r="I29" s="252" t="s">
        <v>273</v>
      </c>
      <c r="J29" s="252" t="s">
        <v>273</v>
      </c>
      <c r="K29" s="252" t="s">
        <v>273</v>
      </c>
      <c r="L29" s="252" t="s">
        <v>273</v>
      </c>
      <c r="M29" s="252" t="s">
        <v>273</v>
      </c>
      <c r="N29" s="252" t="s">
        <v>273</v>
      </c>
      <c r="O29" s="252" t="s">
        <v>273</v>
      </c>
      <c r="P29" s="252" t="s">
        <v>273</v>
      </c>
      <c r="Q29" s="252" t="s">
        <v>273</v>
      </c>
      <c r="R29" s="252" t="s">
        <v>273</v>
      </c>
      <c r="S29" s="252" t="s">
        <v>273</v>
      </c>
      <c r="T29" s="252" t="s">
        <v>273</v>
      </c>
      <c r="U29" s="252" t="s">
        <v>273</v>
      </c>
      <c r="V29" s="252" t="s">
        <v>273</v>
      </c>
      <c r="W29" s="252" t="s">
        <v>273</v>
      </c>
      <c r="X29" s="252" t="s">
        <v>273</v>
      </c>
      <c r="Y29" s="252" t="s">
        <v>273</v>
      </c>
      <c r="Z29" s="252" t="s">
        <v>273</v>
      </c>
      <c r="AA29" s="252" t="s">
        <v>273</v>
      </c>
      <c r="AB29" s="252" t="s">
        <v>273</v>
      </c>
      <c r="AC29" s="252" t="s">
        <v>273</v>
      </c>
      <c r="AD29" s="252" t="s">
        <v>273</v>
      </c>
      <c r="AE29" s="252" t="s">
        <v>273</v>
      </c>
      <c r="AF29" s="252" t="s">
        <v>273</v>
      </c>
      <c r="AG29" s="252" t="s">
        <v>273</v>
      </c>
      <c r="AH29" s="252" t="s">
        <v>273</v>
      </c>
      <c r="AI29" s="252" t="s">
        <v>273</v>
      </c>
      <c r="AJ29" s="252" t="s">
        <v>273</v>
      </c>
      <c r="AK29" s="252" t="s">
        <v>273</v>
      </c>
      <c r="AL29" s="252" t="s">
        <v>273</v>
      </c>
      <c r="AM29" s="252" t="s">
        <v>273</v>
      </c>
      <c r="AN29" s="252" t="s">
        <v>273</v>
      </c>
      <c r="AO29" s="252" t="s">
        <v>273</v>
      </c>
      <c r="AP29" s="252" t="s">
        <v>273</v>
      </c>
      <c r="AQ29" s="252" t="s">
        <v>273</v>
      </c>
      <c r="AR29" s="501"/>
    </row>
    <row r="30" spans="1:46" s="113" customFormat="1" ht="21" thickBot="1" x14ac:dyDescent="0.35">
      <c r="A30" s="522" t="s">
        <v>269</v>
      </c>
      <c r="B30" s="523"/>
      <c r="C30" s="523"/>
      <c r="D30" s="523"/>
      <c r="E30" s="523"/>
      <c r="F30" s="523"/>
      <c r="G30" s="523"/>
      <c r="H30" s="523"/>
      <c r="I30" s="523"/>
      <c r="J30" s="523"/>
      <c r="K30" s="523"/>
      <c r="L30" s="523"/>
      <c r="M30" s="523"/>
      <c r="N30" s="523"/>
      <c r="O30" s="523"/>
      <c r="P30" s="523"/>
      <c r="Q30" s="523"/>
      <c r="R30" s="523"/>
      <c r="S30" s="523"/>
      <c r="T30" s="523"/>
      <c r="U30" s="523"/>
      <c r="V30" s="523"/>
      <c r="W30" s="523"/>
      <c r="X30" s="523"/>
      <c r="Y30" s="523"/>
      <c r="Z30" s="523"/>
      <c r="AA30" s="523"/>
      <c r="AB30" s="523"/>
      <c r="AC30" s="523"/>
      <c r="AD30" s="523"/>
      <c r="AE30" s="523"/>
      <c r="AF30" s="523"/>
      <c r="AG30" s="523"/>
      <c r="AH30" s="523"/>
      <c r="AI30" s="523"/>
      <c r="AJ30" s="523"/>
      <c r="AK30" s="523"/>
      <c r="AL30" s="523"/>
      <c r="AM30" s="523"/>
      <c r="AN30" s="523"/>
      <c r="AO30" s="523"/>
      <c r="AP30" s="523"/>
      <c r="AQ30" s="523"/>
      <c r="AR30" s="524"/>
    </row>
    <row r="31" spans="1:46" s="113" customFormat="1" ht="21" hidden="1" thickBot="1" x14ac:dyDescent="0.35">
      <c r="A31" s="353"/>
      <c r="B31" s="346"/>
      <c r="C31" s="309"/>
      <c r="D31" s="308"/>
      <c r="E31" s="346"/>
      <c r="F31" s="346"/>
      <c r="G31" s="346"/>
      <c r="H31" s="346" t="e">
        <f t="shared" ref="H31:AO31" si="18">$AT$32*H8%</f>
        <v>#VALUE!</v>
      </c>
      <c r="I31" s="346" t="e">
        <f t="shared" si="18"/>
        <v>#VALUE!</v>
      </c>
      <c r="J31" s="346" t="e">
        <f t="shared" si="18"/>
        <v>#VALUE!</v>
      </c>
      <c r="K31" s="346" t="e">
        <f t="shared" si="18"/>
        <v>#VALUE!</v>
      </c>
      <c r="L31" s="346" t="e">
        <f t="shared" si="18"/>
        <v>#VALUE!</v>
      </c>
      <c r="M31" s="346" t="e">
        <f t="shared" si="18"/>
        <v>#VALUE!</v>
      </c>
      <c r="N31" s="346" t="e">
        <f t="shared" si="18"/>
        <v>#VALUE!</v>
      </c>
      <c r="O31" s="346" t="e">
        <f t="shared" si="18"/>
        <v>#VALUE!</v>
      </c>
      <c r="P31" s="346" t="e">
        <f t="shared" si="18"/>
        <v>#VALUE!</v>
      </c>
      <c r="Q31" s="346" t="e">
        <f t="shared" si="18"/>
        <v>#VALUE!</v>
      </c>
      <c r="R31" s="346" t="e">
        <f t="shared" si="18"/>
        <v>#VALUE!</v>
      </c>
      <c r="S31" s="346" t="e">
        <f t="shared" si="18"/>
        <v>#VALUE!</v>
      </c>
      <c r="T31" s="346" t="e">
        <f t="shared" si="18"/>
        <v>#VALUE!</v>
      </c>
      <c r="U31" s="346" t="e">
        <f t="shared" si="18"/>
        <v>#VALUE!</v>
      </c>
      <c r="V31" s="346" t="e">
        <f t="shared" si="18"/>
        <v>#VALUE!</v>
      </c>
      <c r="W31" s="346" t="e">
        <f t="shared" si="18"/>
        <v>#VALUE!</v>
      </c>
      <c r="X31" s="346" t="e">
        <f t="shared" si="18"/>
        <v>#VALUE!</v>
      </c>
      <c r="Y31" s="346" t="e">
        <f t="shared" si="18"/>
        <v>#VALUE!</v>
      </c>
      <c r="Z31" s="346">
        <f t="shared" si="18"/>
        <v>107.26920870668863</v>
      </c>
      <c r="AA31" s="346" t="e">
        <f t="shared" si="18"/>
        <v>#VALUE!</v>
      </c>
      <c r="AB31" s="346" t="e">
        <f t="shared" si="18"/>
        <v>#VALUE!</v>
      </c>
      <c r="AC31" s="346" t="e">
        <f t="shared" si="18"/>
        <v>#VALUE!</v>
      </c>
      <c r="AD31" s="346" t="e">
        <f t="shared" si="18"/>
        <v>#VALUE!</v>
      </c>
      <c r="AE31" s="346" t="e">
        <f t="shared" si="18"/>
        <v>#VALUE!</v>
      </c>
      <c r="AF31" s="346" t="e">
        <f t="shared" si="18"/>
        <v>#VALUE!</v>
      </c>
      <c r="AG31" s="346" t="e">
        <f t="shared" si="18"/>
        <v>#VALUE!</v>
      </c>
      <c r="AH31" s="346" t="e">
        <f t="shared" si="18"/>
        <v>#VALUE!</v>
      </c>
      <c r="AI31" s="346" t="e">
        <f t="shared" si="18"/>
        <v>#VALUE!</v>
      </c>
      <c r="AJ31" s="346" t="e">
        <f t="shared" si="18"/>
        <v>#VALUE!</v>
      </c>
      <c r="AK31" s="346" t="e">
        <f t="shared" si="18"/>
        <v>#VALUE!</v>
      </c>
      <c r="AL31" s="346" t="e">
        <f t="shared" si="18"/>
        <v>#VALUE!</v>
      </c>
      <c r="AM31" s="346" t="e">
        <f t="shared" si="18"/>
        <v>#VALUE!</v>
      </c>
      <c r="AN31" s="346" t="e">
        <f t="shared" si="18"/>
        <v>#VALUE!</v>
      </c>
      <c r="AO31" s="346" t="e">
        <f t="shared" si="18"/>
        <v>#VALUE!</v>
      </c>
      <c r="AP31" s="346"/>
      <c r="AQ31" s="309"/>
      <c r="AR31" s="354"/>
    </row>
    <row r="32" spans="1:46" ht="28.5" customHeight="1" thickBot="1" x14ac:dyDescent="0.35">
      <c r="A32" s="436" t="s">
        <v>1</v>
      </c>
      <c r="B32" s="525" t="s">
        <v>312</v>
      </c>
      <c r="C32" s="441"/>
      <c r="D32" s="235" t="s">
        <v>41</v>
      </c>
      <c r="E32" s="323">
        <f>E33+E34</f>
        <v>195346.37</v>
      </c>
      <c r="F32" s="277">
        <f>F33+F34</f>
        <v>4813.3</v>
      </c>
      <c r="G32" s="370">
        <f>F32/E32*100</f>
        <v>2.4639823099861036</v>
      </c>
      <c r="H32" s="296">
        <f>H33+H34</f>
        <v>4813.3</v>
      </c>
      <c r="I32" s="238">
        <f t="shared" ref="I32:AO32" si="19">I33+I34</f>
        <v>4813.3</v>
      </c>
      <c r="J32" s="238">
        <f t="shared" si="19"/>
        <v>100</v>
      </c>
      <c r="K32" s="238">
        <f t="shared" si="19"/>
        <v>17190.830000000002</v>
      </c>
      <c r="L32" s="238">
        <f t="shared" ref="L32" si="20">L33+L34</f>
        <v>0</v>
      </c>
      <c r="M32" s="238">
        <f t="shared" ref="M32" si="21">M33+M34</f>
        <v>0</v>
      </c>
      <c r="N32" s="238">
        <f t="shared" si="19"/>
        <v>17065.259999999998</v>
      </c>
      <c r="O32" s="238">
        <f t="shared" ref="O32" si="22">O33+O34</f>
        <v>0</v>
      </c>
      <c r="P32" s="238">
        <f t="shared" ref="P32" si="23">P33+P34</f>
        <v>0</v>
      </c>
      <c r="Q32" s="238">
        <f t="shared" si="19"/>
        <v>19534.63</v>
      </c>
      <c r="R32" s="238">
        <f t="shared" ref="R32" si="24">R33+R34</f>
        <v>0</v>
      </c>
      <c r="S32" s="238">
        <f t="shared" ref="S32" si="25">S33+S34</f>
        <v>0</v>
      </c>
      <c r="T32" s="238">
        <f t="shared" si="19"/>
        <v>19534.63</v>
      </c>
      <c r="U32" s="238">
        <f t="shared" ref="U32" si="26">U33+U34</f>
        <v>0</v>
      </c>
      <c r="V32" s="238">
        <f t="shared" ref="V32" si="27">V33+V34</f>
        <v>0</v>
      </c>
      <c r="W32" s="238">
        <f t="shared" si="19"/>
        <v>19534.63</v>
      </c>
      <c r="X32" s="238">
        <f t="shared" ref="X32" si="28">X33+X34</f>
        <v>0</v>
      </c>
      <c r="Y32" s="238">
        <f t="shared" ref="Y32" si="29">Y33+Y34</f>
        <v>0</v>
      </c>
      <c r="Z32" s="238">
        <f t="shared" si="19"/>
        <v>19534.63</v>
      </c>
      <c r="AA32" s="238">
        <f t="shared" si="19"/>
        <v>0</v>
      </c>
      <c r="AB32" s="238">
        <f t="shared" si="19"/>
        <v>0</v>
      </c>
      <c r="AC32" s="238">
        <f t="shared" si="19"/>
        <v>19534.63</v>
      </c>
      <c r="AD32" s="238">
        <f t="shared" si="19"/>
        <v>0</v>
      </c>
      <c r="AE32" s="238">
        <f t="shared" si="19"/>
        <v>0</v>
      </c>
      <c r="AF32" s="238">
        <f t="shared" si="19"/>
        <v>19534.63</v>
      </c>
      <c r="AG32" s="238">
        <f t="shared" si="19"/>
        <v>0</v>
      </c>
      <c r="AH32" s="238">
        <f t="shared" si="19"/>
        <v>0</v>
      </c>
      <c r="AI32" s="238">
        <f t="shared" si="19"/>
        <v>13023.1</v>
      </c>
      <c r="AJ32" s="238">
        <f t="shared" si="19"/>
        <v>0</v>
      </c>
      <c r="AK32" s="238">
        <f t="shared" si="19"/>
        <v>0</v>
      </c>
      <c r="AL32" s="238">
        <f t="shared" si="19"/>
        <v>13023.1</v>
      </c>
      <c r="AM32" s="238">
        <f t="shared" si="19"/>
        <v>0</v>
      </c>
      <c r="AN32" s="238">
        <f t="shared" si="19"/>
        <v>0</v>
      </c>
      <c r="AO32" s="238">
        <f t="shared" si="19"/>
        <v>13023</v>
      </c>
      <c r="AP32" s="238">
        <f t="shared" ref="AP32" si="30">AP33+AP34</f>
        <v>0</v>
      </c>
      <c r="AQ32" s="240">
        <f t="shared" ref="AQ32" si="31">AQ33+AQ34</f>
        <v>0</v>
      </c>
      <c r="AR32" s="496" t="s">
        <v>357</v>
      </c>
      <c r="AS32" s="167">
        <f>AO32+AL32+AI32+AF32+AC32+Z32+W32+T32+Q32+N32+K32+H32</f>
        <v>195346.37</v>
      </c>
      <c r="AT32" s="95">
        <v>1231.5</v>
      </c>
    </row>
    <row r="33" spans="1:46" ht="81" customHeight="1" thickBot="1" x14ac:dyDescent="0.35">
      <c r="A33" s="433"/>
      <c r="B33" s="435"/>
      <c r="C33" s="435"/>
      <c r="D33" s="236" t="s">
        <v>2</v>
      </c>
      <c r="E33" s="321">
        <f>H33+K33+N33+Q33+T33+W33+Z33+AC33+AF33+AI33+AL33+AO33</f>
        <v>194114.9</v>
      </c>
      <c r="F33" s="242">
        <f>I33</f>
        <v>4813.3</v>
      </c>
      <c r="G33" s="369">
        <f>F33/E33*100</f>
        <v>2.4796138781721546</v>
      </c>
      <c r="H33" s="242">
        <f>12941-8127.7</f>
        <v>4813.3</v>
      </c>
      <c r="I33" s="242">
        <v>4813.3</v>
      </c>
      <c r="J33" s="369">
        <f>I33/H33*100</f>
        <v>100</v>
      </c>
      <c r="K33" s="242">
        <f>12941+4127.7</f>
        <v>17068.7</v>
      </c>
      <c r="L33" s="250"/>
      <c r="M33" s="250"/>
      <c r="N33" s="242">
        <f>12941+4000</f>
        <v>16941</v>
      </c>
      <c r="O33" s="250"/>
      <c r="P33" s="250"/>
      <c r="Q33" s="242">
        <v>19411.5</v>
      </c>
      <c r="R33" s="250"/>
      <c r="S33" s="250"/>
      <c r="T33" s="242">
        <v>19411.5</v>
      </c>
      <c r="U33" s="250"/>
      <c r="V33" s="250"/>
      <c r="W33" s="242">
        <v>19411.5</v>
      </c>
      <c r="X33" s="250"/>
      <c r="Y33" s="250"/>
      <c r="Z33" s="242">
        <v>19411.5</v>
      </c>
      <c r="AA33" s="250"/>
      <c r="AB33" s="250"/>
      <c r="AC33" s="242">
        <v>19411.5</v>
      </c>
      <c r="AD33" s="250"/>
      <c r="AE33" s="250"/>
      <c r="AF33" s="242">
        <v>19411.5</v>
      </c>
      <c r="AG33" s="250"/>
      <c r="AH33" s="250"/>
      <c r="AI33" s="242">
        <v>12941</v>
      </c>
      <c r="AJ33" s="250"/>
      <c r="AK33" s="250"/>
      <c r="AL33" s="242">
        <v>12941</v>
      </c>
      <c r="AM33" s="250"/>
      <c r="AN33" s="250"/>
      <c r="AO33" s="242">
        <v>12940.9</v>
      </c>
      <c r="AP33" s="250"/>
      <c r="AQ33" s="250"/>
      <c r="AR33" s="497"/>
      <c r="AS33" s="167">
        <f>AO33+AL33+AI33+AF33+AC33+Z33+W33+T33+Q33+N33+K33+H33</f>
        <v>194114.9</v>
      </c>
    </row>
    <row r="34" spans="1:46" ht="89.25" customHeight="1" thickBot="1" x14ac:dyDescent="0.35">
      <c r="A34" s="437"/>
      <c r="B34" s="442"/>
      <c r="C34" s="442"/>
      <c r="D34" s="268" t="s">
        <v>43</v>
      </c>
      <c r="E34" s="321">
        <f>H34+K34+N34+Q34+T34+W34+Z34+AC34+AF34+AI34+AL34+AO34</f>
        <v>1231.4699999999998</v>
      </c>
      <c r="F34" s="250">
        <f>I34</f>
        <v>0</v>
      </c>
      <c r="G34" s="369">
        <f>F34/E34*100</f>
        <v>0</v>
      </c>
      <c r="H34" s="247">
        <v>0</v>
      </c>
      <c r="I34" s="252"/>
      <c r="J34" s="252"/>
      <c r="K34" s="247">
        <f>82.13+40</f>
        <v>122.13</v>
      </c>
      <c r="L34" s="252"/>
      <c r="M34" s="252"/>
      <c r="N34" s="247">
        <f>82.13+42.13</f>
        <v>124.25999999999999</v>
      </c>
      <c r="O34" s="252"/>
      <c r="P34" s="252"/>
      <c r="Q34" s="247">
        <v>123.13</v>
      </c>
      <c r="R34" s="252"/>
      <c r="S34" s="252"/>
      <c r="T34" s="247">
        <v>123.13</v>
      </c>
      <c r="U34" s="252"/>
      <c r="V34" s="252"/>
      <c r="W34" s="247">
        <v>123.13</v>
      </c>
      <c r="X34" s="252"/>
      <c r="Y34" s="252"/>
      <c r="Z34" s="247">
        <v>123.13</v>
      </c>
      <c r="AA34" s="252"/>
      <c r="AB34" s="252"/>
      <c r="AC34" s="247">
        <v>123.13</v>
      </c>
      <c r="AD34" s="252"/>
      <c r="AE34" s="252"/>
      <c r="AF34" s="247">
        <v>123.13</v>
      </c>
      <c r="AG34" s="252"/>
      <c r="AH34" s="252"/>
      <c r="AI34" s="247">
        <v>82.1</v>
      </c>
      <c r="AJ34" s="252"/>
      <c r="AK34" s="252"/>
      <c r="AL34" s="247">
        <v>82.1</v>
      </c>
      <c r="AM34" s="252"/>
      <c r="AN34" s="252"/>
      <c r="AO34" s="247">
        <v>82.1</v>
      </c>
      <c r="AP34" s="252"/>
      <c r="AQ34" s="252"/>
      <c r="AR34" s="498"/>
      <c r="AS34" s="167">
        <f>AO34+AL34+AI34+AF34+AC34+Z34+W34+T34+Q34+N34+K34+H34</f>
        <v>1231.4699999999998</v>
      </c>
    </row>
    <row r="35" spans="1:46" ht="34.950000000000003" hidden="1" customHeight="1" thickBot="1" x14ac:dyDescent="0.45">
      <c r="A35" s="355"/>
      <c r="B35" s="351"/>
      <c r="C35" s="351"/>
      <c r="D35" s="324"/>
      <c r="E35" s="253"/>
      <c r="F35" s="253"/>
      <c r="G35" s="291"/>
      <c r="H35" s="310" t="e">
        <f t="shared" ref="H35:AO35" si="32">$AT$35*H8%</f>
        <v>#VALUE!</v>
      </c>
      <c r="I35" s="310" t="e">
        <f t="shared" si="32"/>
        <v>#VALUE!</v>
      </c>
      <c r="J35" s="310" t="e">
        <f t="shared" si="32"/>
        <v>#VALUE!</v>
      </c>
      <c r="K35" s="310" t="e">
        <f t="shared" si="32"/>
        <v>#VALUE!</v>
      </c>
      <c r="L35" s="310" t="e">
        <f t="shared" si="32"/>
        <v>#VALUE!</v>
      </c>
      <c r="M35" s="310" t="e">
        <f t="shared" si="32"/>
        <v>#VALUE!</v>
      </c>
      <c r="N35" s="310" t="e">
        <f t="shared" si="32"/>
        <v>#VALUE!</v>
      </c>
      <c r="O35" s="310" t="e">
        <f t="shared" si="32"/>
        <v>#VALUE!</v>
      </c>
      <c r="P35" s="310" t="e">
        <f t="shared" si="32"/>
        <v>#VALUE!</v>
      </c>
      <c r="Q35" s="310" t="e">
        <f t="shared" si="32"/>
        <v>#VALUE!</v>
      </c>
      <c r="R35" s="310" t="e">
        <f t="shared" si="32"/>
        <v>#VALUE!</v>
      </c>
      <c r="S35" s="310" t="e">
        <f t="shared" si="32"/>
        <v>#VALUE!</v>
      </c>
      <c r="T35" s="310" t="e">
        <f t="shared" si="32"/>
        <v>#VALUE!</v>
      </c>
      <c r="U35" s="310" t="e">
        <f t="shared" si="32"/>
        <v>#VALUE!</v>
      </c>
      <c r="V35" s="310" t="e">
        <f t="shared" si="32"/>
        <v>#VALUE!</v>
      </c>
      <c r="W35" s="310" t="e">
        <f t="shared" si="32"/>
        <v>#VALUE!</v>
      </c>
      <c r="X35" s="310" t="e">
        <f t="shared" si="32"/>
        <v>#VALUE!</v>
      </c>
      <c r="Y35" s="310" t="e">
        <f t="shared" si="32"/>
        <v>#VALUE!</v>
      </c>
      <c r="Z35" s="310">
        <f t="shared" si="32"/>
        <v>33207.925169726346</v>
      </c>
      <c r="AA35" s="310" t="e">
        <f t="shared" si="32"/>
        <v>#VALUE!</v>
      </c>
      <c r="AB35" s="310" t="e">
        <f t="shared" si="32"/>
        <v>#VALUE!</v>
      </c>
      <c r="AC35" s="310" t="e">
        <f t="shared" si="32"/>
        <v>#VALUE!</v>
      </c>
      <c r="AD35" s="310" t="e">
        <f t="shared" si="32"/>
        <v>#VALUE!</v>
      </c>
      <c r="AE35" s="310" t="e">
        <f t="shared" si="32"/>
        <v>#VALUE!</v>
      </c>
      <c r="AF35" s="310" t="e">
        <f t="shared" si="32"/>
        <v>#VALUE!</v>
      </c>
      <c r="AG35" s="310" t="e">
        <f t="shared" si="32"/>
        <v>#VALUE!</v>
      </c>
      <c r="AH35" s="310" t="e">
        <f t="shared" si="32"/>
        <v>#VALUE!</v>
      </c>
      <c r="AI35" s="310" t="e">
        <f t="shared" si="32"/>
        <v>#VALUE!</v>
      </c>
      <c r="AJ35" s="310" t="e">
        <f t="shared" si="32"/>
        <v>#VALUE!</v>
      </c>
      <c r="AK35" s="310" t="e">
        <f t="shared" si="32"/>
        <v>#VALUE!</v>
      </c>
      <c r="AL35" s="310" t="e">
        <f t="shared" si="32"/>
        <v>#VALUE!</v>
      </c>
      <c r="AM35" s="310" t="e">
        <f t="shared" si="32"/>
        <v>#VALUE!</v>
      </c>
      <c r="AN35" s="310" t="e">
        <f t="shared" si="32"/>
        <v>#VALUE!</v>
      </c>
      <c r="AO35" s="310" t="e">
        <f t="shared" si="32"/>
        <v>#VALUE!</v>
      </c>
      <c r="AP35" s="253"/>
      <c r="AQ35" s="291"/>
      <c r="AR35" s="356"/>
      <c r="AT35" s="95">
        <v>381242.3</v>
      </c>
    </row>
    <row r="36" spans="1:46" s="121" customFormat="1" ht="29.25" customHeight="1" thickBot="1" x14ac:dyDescent="0.35">
      <c r="A36" s="436" t="s">
        <v>3</v>
      </c>
      <c r="B36" s="438" t="s">
        <v>313</v>
      </c>
      <c r="C36" s="458"/>
      <c r="D36" s="235" t="s">
        <v>41</v>
      </c>
      <c r="E36" s="238">
        <f t="shared" ref="E36:F44" si="33">H36+K36+N36+Q36+T36+W36+Z36+AC36+AF36+AI36+AL36+AO36</f>
        <v>387797.9</v>
      </c>
      <c r="F36" s="238">
        <f t="shared" si="33"/>
        <v>25361.4</v>
      </c>
      <c r="G36" s="369">
        <f>F36/E36*100</f>
        <v>6.5398497516360967</v>
      </c>
      <c r="H36" s="238">
        <f>H37+H38+H39</f>
        <v>25361.4</v>
      </c>
      <c r="I36" s="238">
        <f>I37+I38+I39</f>
        <v>25361.4</v>
      </c>
      <c r="J36" s="369">
        <f>I36/H36*100</f>
        <v>100</v>
      </c>
      <c r="K36" s="238">
        <f t="shared" ref="K36:AO36" si="34">K37+K38+K39</f>
        <v>25956.7</v>
      </c>
      <c r="L36" s="238">
        <f t="shared" si="34"/>
        <v>0</v>
      </c>
      <c r="M36" s="238">
        <f t="shared" si="34"/>
        <v>0</v>
      </c>
      <c r="N36" s="238">
        <f t="shared" si="34"/>
        <v>45188.5</v>
      </c>
      <c r="O36" s="238">
        <f t="shared" si="34"/>
        <v>0</v>
      </c>
      <c r="P36" s="238">
        <f t="shared" si="34"/>
        <v>0</v>
      </c>
      <c r="Q36" s="238">
        <f t="shared" si="34"/>
        <v>26014.2</v>
      </c>
      <c r="R36" s="238">
        <f t="shared" si="34"/>
        <v>0</v>
      </c>
      <c r="S36" s="238">
        <f t="shared" si="34"/>
        <v>0</v>
      </c>
      <c r="T36" s="238">
        <f t="shared" si="34"/>
        <v>25894.100000000002</v>
      </c>
      <c r="U36" s="238">
        <f t="shared" si="34"/>
        <v>0</v>
      </c>
      <c r="V36" s="238">
        <f t="shared" si="34"/>
        <v>0</v>
      </c>
      <c r="W36" s="238">
        <f t="shared" si="34"/>
        <v>45188.6</v>
      </c>
      <c r="X36" s="238">
        <f t="shared" si="34"/>
        <v>0</v>
      </c>
      <c r="Y36" s="238">
        <f t="shared" si="34"/>
        <v>0</v>
      </c>
      <c r="Z36" s="238">
        <f t="shared" si="34"/>
        <v>26014.3</v>
      </c>
      <c r="AA36" s="238">
        <f t="shared" si="34"/>
        <v>0</v>
      </c>
      <c r="AB36" s="238">
        <f t="shared" si="34"/>
        <v>0</v>
      </c>
      <c r="AC36" s="238">
        <f t="shared" si="34"/>
        <v>25894.2</v>
      </c>
      <c r="AD36" s="238">
        <f t="shared" si="34"/>
        <v>0</v>
      </c>
      <c r="AE36" s="238">
        <f t="shared" si="34"/>
        <v>0</v>
      </c>
      <c r="AF36" s="238">
        <f t="shared" si="34"/>
        <v>45188.5</v>
      </c>
      <c r="AG36" s="238">
        <f t="shared" si="34"/>
        <v>0</v>
      </c>
      <c r="AH36" s="238">
        <f t="shared" si="34"/>
        <v>0</v>
      </c>
      <c r="AI36" s="238">
        <f t="shared" si="34"/>
        <v>26014.399999999998</v>
      </c>
      <c r="AJ36" s="238">
        <f t="shared" si="34"/>
        <v>0</v>
      </c>
      <c r="AK36" s="238">
        <f t="shared" si="34"/>
        <v>0</v>
      </c>
      <c r="AL36" s="238">
        <f t="shared" si="34"/>
        <v>25894.3</v>
      </c>
      <c r="AM36" s="238">
        <f t="shared" si="34"/>
        <v>0</v>
      </c>
      <c r="AN36" s="238">
        <f t="shared" si="34"/>
        <v>0</v>
      </c>
      <c r="AO36" s="240">
        <f t="shared" si="34"/>
        <v>45188.7</v>
      </c>
      <c r="AP36" s="296">
        <f t="shared" ref="AP36" si="35">AP37+AP38+AP39</f>
        <v>0</v>
      </c>
      <c r="AQ36" s="240">
        <f t="shared" ref="AQ36" si="36">AQ37+AQ38+AQ39</f>
        <v>0</v>
      </c>
      <c r="AR36" s="512" t="s">
        <v>358</v>
      </c>
      <c r="AS36" s="167">
        <f>AO36+AL36+AI36+AF36+AC36+Z36+W36+T36+Q36+N36+K36+H36</f>
        <v>387797.9</v>
      </c>
    </row>
    <row r="37" spans="1:46" ht="48.75" customHeight="1" x14ac:dyDescent="0.3">
      <c r="A37" s="433"/>
      <c r="B37" s="439"/>
      <c r="C37" s="439"/>
      <c r="D37" s="236" t="s">
        <v>37</v>
      </c>
      <c r="E37" s="242">
        <f t="shared" si="33"/>
        <v>3971.6999999999994</v>
      </c>
      <c r="F37" s="242">
        <f>I37</f>
        <v>62.7</v>
      </c>
      <c r="G37" s="369">
        <f>F37/E37*100</f>
        <v>1.5786690837676567</v>
      </c>
      <c r="H37" s="242">
        <f>5.5+57.2</f>
        <v>62.7</v>
      </c>
      <c r="I37" s="242">
        <v>62.7</v>
      </c>
      <c r="J37" s="369">
        <f>I37/H37*100</f>
        <v>100</v>
      </c>
      <c r="K37" s="242">
        <f>360.5-57.2</f>
        <v>303.3</v>
      </c>
      <c r="L37" s="250"/>
      <c r="M37" s="250"/>
      <c r="N37" s="242">
        <v>360.5</v>
      </c>
      <c r="O37" s="250"/>
      <c r="P37" s="250"/>
      <c r="Q37" s="242">
        <v>360.5</v>
      </c>
      <c r="R37" s="250"/>
      <c r="S37" s="250"/>
      <c r="T37" s="242">
        <v>360.5</v>
      </c>
      <c r="U37" s="250"/>
      <c r="V37" s="250"/>
      <c r="W37" s="242">
        <v>360.6</v>
      </c>
      <c r="X37" s="250"/>
      <c r="Y37" s="250"/>
      <c r="Z37" s="242">
        <v>360.6</v>
      </c>
      <c r="AA37" s="250"/>
      <c r="AB37" s="250"/>
      <c r="AC37" s="242">
        <v>360.6</v>
      </c>
      <c r="AD37" s="250"/>
      <c r="AE37" s="250"/>
      <c r="AF37" s="242">
        <v>360.6</v>
      </c>
      <c r="AG37" s="250"/>
      <c r="AH37" s="250"/>
      <c r="AI37" s="242">
        <v>360.6</v>
      </c>
      <c r="AJ37" s="250"/>
      <c r="AK37" s="250"/>
      <c r="AL37" s="242">
        <v>360.6</v>
      </c>
      <c r="AM37" s="250"/>
      <c r="AN37" s="250"/>
      <c r="AO37" s="242">
        <v>360.6</v>
      </c>
      <c r="AP37" s="250"/>
      <c r="AQ37" s="250"/>
      <c r="AR37" s="513"/>
      <c r="AS37" s="167">
        <f>AO37+AL37+AI37+AF37+AC37+Z37+W37+T37+Q37+N37+K37+H37</f>
        <v>3971.7</v>
      </c>
    </row>
    <row r="38" spans="1:46" ht="75" customHeight="1" x14ac:dyDescent="0.3">
      <c r="A38" s="433"/>
      <c r="B38" s="439"/>
      <c r="C38" s="439"/>
      <c r="D38" s="237" t="s">
        <v>2</v>
      </c>
      <c r="E38" s="242">
        <f t="shared" si="33"/>
        <v>2583.9000000000005</v>
      </c>
      <c r="F38" s="242">
        <f t="shared" ref="F38:F39" si="37">I38</f>
        <v>0</v>
      </c>
      <c r="G38" s="369">
        <f>F38/E38*100</f>
        <v>0</v>
      </c>
      <c r="H38" s="244"/>
      <c r="I38" s="244"/>
      <c r="J38" s="251"/>
      <c r="K38" s="244">
        <f>234.9-0.3</f>
        <v>234.6</v>
      </c>
      <c r="L38" s="251"/>
      <c r="M38" s="251"/>
      <c r="N38" s="244">
        <v>234.9</v>
      </c>
      <c r="O38" s="251"/>
      <c r="P38" s="251"/>
      <c r="Q38" s="244">
        <v>234.9</v>
      </c>
      <c r="R38" s="251"/>
      <c r="S38" s="251"/>
      <c r="T38" s="244">
        <v>234.9</v>
      </c>
      <c r="U38" s="251"/>
      <c r="V38" s="251"/>
      <c r="W38" s="244">
        <v>234.9</v>
      </c>
      <c r="X38" s="251"/>
      <c r="Y38" s="251"/>
      <c r="Z38" s="244">
        <v>234.9</v>
      </c>
      <c r="AA38" s="251"/>
      <c r="AB38" s="251"/>
      <c r="AC38" s="244">
        <v>234.9</v>
      </c>
      <c r="AD38" s="251"/>
      <c r="AE38" s="251"/>
      <c r="AF38" s="244">
        <v>234.9</v>
      </c>
      <c r="AG38" s="251"/>
      <c r="AH38" s="251"/>
      <c r="AI38" s="244">
        <v>235</v>
      </c>
      <c r="AJ38" s="251"/>
      <c r="AK38" s="251"/>
      <c r="AL38" s="244">
        <v>235</v>
      </c>
      <c r="AM38" s="251"/>
      <c r="AN38" s="251"/>
      <c r="AO38" s="244">
        <v>235</v>
      </c>
      <c r="AP38" s="251"/>
      <c r="AQ38" s="251"/>
      <c r="AR38" s="513"/>
      <c r="AS38" s="167">
        <f>AO38+AL38+AI38+AF38+AC38+Z38+W38+T38+Q38+N38+K38+H38</f>
        <v>2583.9</v>
      </c>
    </row>
    <row r="39" spans="1:46" ht="409.6" customHeight="1" thickBot="1" x14ac:dyDescent="0.3">
      <c r="A39" s="433"/>
      <c r="B39" s="439"/>
      <c r="C39" s="439"/>
      <c r="D39" s="325" t="s">
        <v>43</v>
      </c>
      <c r="E39" s="255">
        <f t="shared" si="33"/>
        <v>381242.3</v>
      </c>
      <c r="F39" s="242">
        <f t="shared" si="37"/>
        <v>25298.7</v>
      </c>
      <c r="G39" s="369">
        <f>F39/E39*100</f>
        <v>6.6358586127509982</v>
      </c>
      <c r="H39" s="326">
        <v>25298.7</v>
      </c>
      <c r="I39" s="326">
        <v>25298.7</v>
      </c>
      <c r="J39" s="369">
        <f>I39/H39*100</f>
        <v>100</v>
      </c>
      <c r="K39" s="326">
        <v>25418.799999999999</v>
      </c>
      <c r="L39" s="298"/>
      <c r="M39" s="298"/>
      <c r="N39" s="326">
        <v>44593.1</v>
      </c>
      <c r="O39" s="298"/>
      <c r="P39" s="298"/>
      <c r="Q39" s="326">
        <v>25418.799999999999</v>
      </c>
      <c r="R39" s="298"/>
      <c r="S39" s="298"/>
      <c r="T39" s="326">
        <v>25298.7</v>
      </c>
      <c r="U39" s="298"/>
      <c r="V39" s="298"/>
      <c r="W39" s="326">
        <v>44593.1</v>
      </c>
      <c r="X39" s="298"/>
      <c r="Y39" s="298"/>
      <c r="Z39" s="326">
        <v>25418.799999999999</v>
      </c>
      <c r="AA39" s="298"/>
      <c r="AB39" s="298"/>
      <c r="AC39" s="326">
        <v>25298.7</v>
      </c>
      <c r="AD39" s="298"/>
      <c r="AE39" s="298"/>
      <c r="AF39" s="326">
        <v>44593</v>
      </c>
      <c r="AG39" s="298"/>
      <c r="AH39" s="298"/>
      <c r="AI39" s="326">
        <v>25418.799999999999</v>
      </c>
      <c r="AJ39" s="298"/>
      <c r="AK39" s="298"/>
      <c r="AL39" s="326">
        <v>25298.7</v>
      </c>
      <c r="AM39" s="298"/>
      <c r="AN39" s="298"/>
      <c r="AO39" s="326">
        <v>44593.1</v>
      </c>
      <c r="AP39" s="298"/>
      <c r="AQ39" s="298"/>
      <c r="AR39" s="513"/>
      <c r="AS39" s="168">
        <f>AO39+AL39+AI39+AF39+AC39+Z39+W39+T39+Q39+N39+K39+H39</f>
        <v>381242.3</v>
      </c>
    </row>
    <row r="40" spans="1:46" ht="22.2" customHeight="1" thickBot="1" x14ac:dyDescent="0.35">
      <c r="A40" s="448" t="s">
        <v>4</v>
      </c>
      <c r="B40" s="423" t="s">
        <v>317</v>
      </c>
      <c r="C40" s="424"/>
      <c r="D40" s="235" t="s">
        <v>41</v>
      </c>
      <c r="E40" s="238">
        <f t="shared" si="33"/>
        <v>3000</v>
      </c>
      <c r="F40" s="238">
        <v>0</v>
      </c>
      <c r="G40" s="238">
        <v>0</v>
      </c>
      <c r="H40" s="238">
        <v>0</v>
      </c>
      <c r="I40" s="238">
        <v>0</v>
      </c>
      <c r="J40" s="238">
        <v>0</v>
      </c>
      <c r="K40" s="238">
        <v>0</v>
      </c>
      <c r="L40" s="238">
        <v>0</v>
      </c>
      <c r="M40" s="238">
        <v>0</v>
      </c>
      <c r="N40" s="238">
        <v>0</v>
      </c>
      <c r="O40" s="238">
        <v>0</v>
      </c>
      <c r="P40" s="238">
        <v>0</v>
      </c>
      <c r="Q40" s="238">
        <v>0</v>
      </c>
      <c r="R40" s="238">
        <v>0</v>
      </c>
      <c r="S40" s="238">
        <v>0</v>
      </c>
      <c r="T40" s="238">
        <v>0</v>
      </c>
      <c r="U40" s="238">
        <v>0</v>
      </c>
      <c r="V40" s="238">
        <v>0</v>
      </c>
      <c r="W40" s="238">
        <v>0</v>
      </c>
      <c r="X40" s="238">
        <v>0</v>
      </c>
      <c r="Y40" s="238">
        <v>0</v>
      </c>
      <c r="Z40" s="238">
        <f>Z41</f>
        <v>3000</v>
      </c>
      <c r="AA40" s="238">
        <v>0</v>
      </c>
      <c r="AB40" s="238">
        <v>0</v>
      </c>
      <c r="AC40" s="238">
        <v>0</v>
      </c>
      <c r="AD40" s="238">
        <v>0</v>
      </c>
      <c r="AE40" s="238">
        <v>0</v>
      </c>
      <c r="AF40" s="238">
        <v>0</v>
      </c>
      <c r="AG40" s="238">
        <v>0</v>
      </c>
      <c r="AH40" s="238">
        <v>0</v>
      </c>
      <c r="AI40" s="238"/>
      <c r="AJ40" s="238"/>
      <c r="AK40" s="239"/>
      <c r="AL40" s="238"/>
      <c r="AM40" s="238"/>
      <c r="AN40" s="239"/>
      <c r="AO40" s="240"/>
      <c r="AP40" s="296"/>
      <c r="AQ40" s="332"/>
      <c r="AR40" s="425" t="s">
        <v>320</v>
      </c>
    </row>
    <row r="41" spans="1:46" ht="118.5" customHeight="1" thickBot="1" x14ac:dyDescent="0.35">
      <c r="A41" s="434"/>
      <c r="B41" s="413"/>
      <c r="C41" s="413"/>
      <c r="D41" s="327" t="s">
        <v>43</v>
      </c>
      <c r="E41" s="255">
        <f t="shared" si="33"/>
        <v>3000</v>
      </c>
      <c r="F41" s="290">
        <v>0</v>
      </c>
      <c r="G41" s="290">
        <v>0</v>
      </c>
      <c r="H41" s="290">
        <v>0</v>
      </c>
      <c r="I41" s="290">
        <v>0</v>
      </c>
      <c r="J41" s="290">
        <v>0</v>
      </c>
      <c r="K41" s="290">
        <v>0</v>
      </c>
      <c r="L41" s="290">
        <v>0</v>
      </c>
      <c r="M41" s="290">
        <v>0</v>
      </c>
      <c r="N41" s="290">
        <v>0</v>
      </c>
      <c r="O41" s="290">
        <v>0</v>
      </c>
      <c r="P41" s="290">
        <v>0</v>
      </c>
      <c r="Q41" s="290">
        <v>0</v>
      </c>
      <c r="R41" s="290">
        <v>0</v>
      </c>
      <c r="S41" s="290">
        <v>0</v>
      </c>
      <c r="T41" s="290">
        <v>0</v>
      </c>
      <c r="U41" s="290">
        <v>0</v>
      </c>
      <c r="V41" s="290">
        <v>0</v>
      </c>
      <c r="W41" s="290">
        <v>0</v>
      </c>
      <c r="X41" s="290">
        <v>0</v>
      </c>
      <c r="Y41" s="290">
        <v>0</v>
      </c>
      <c r="Z41" s="290">
        <v>3000</v>
      </c>
      <c r="AA41" s="290">
        <v>0</v>
      </c>
      <c r="AB41" s="290">
        <v>0</v>
      </c>
      <c r="AC41" s="290">
        <v>0</v>
      </c>
      <c r="AD41" s="290">
        <v>0</v>
      </c>
      <c r="AE41" s="290">
        <v>0</v>
      </c>
      <c r="AF41" s="290">
        <v>0</v>
      </c>
      <c r="AG41" s="290">
        <v>0</v>
      </c>
      <c r="AH41" s="290">
        <v>0</v>
      </c>
      <c r="AI41" s="290">
        <v>0</v>
      </c>
      <c r="AJ41" s="255"/>
      <c r="AK41" s="328"/>
      <c r="AL41" s="290">
        <v>0</v>
      </c>
      <c r="AM41" s="255"/>
      <c r="AN41" s="328"/>
      <c r="AO41" s="290">
        <v>0</v>
      </c>
      <c r="AP41" s="290">
        <v>0</v>
      </c>
      <c r="AQ41" s="290">
        <v>0</v>
      </c>
      <c r="AR41" s="426"/>
    </row>
    <row r="42" spans="1:46" ht="30" customHeight="1" thickBot="1" x14ac:dyDescent="0.3">
      <c r="A42" s="436" t="s">
        <v>5</v>
      </c>
      <c r="B42" s="438" t="s">
        <v>316</v>
      </c>
      <c r="C42" s="458"/>
      <c r="D42" s="235" t="s">
        <v>41</v>
      </c>
      <c r="E42" s="238">
        <f t="shared" si="33"/>
        <v>0</v>
      </c>
      <c r="F42" s="256">
        <v>0</v>
      </c>
      <c r="G42" s="256">
        <v>0</v>
      </c>
      <c r="H42" s="256">
        <v>0</v>
      </c>
      <c r="I42" s="256">
        <v>0</v>
      </c>
      <c r="J42" s="256">
        <v>0</v>
      </c>
      <c r="K42" s="256">
        <f>K43+K44</f>
        <v>0</v>
      </c>
      <c r="L42" s="256">
        <f t="shared" ref="L42:AQ42" si="38">L43+L44</f>
        <v>0</v>
      </c>
      <c r="M42" s="256">
        <f t="shared" si="38"/>
        <v>0</v>
      </c>
      <c r="N42" s="256">
        <f t="shared" si="38"/>
        <v>0</v>
      </c>
      <c r="O42" s="256">
        <f t="shared" si="38"/>
        <v>0</v>
      </c>
      <c r="P42" s="256">
        <f t="shared" si="38"/>
        <v>0</v>
      </c>
      <c r="Q42" s="256">
        <f t="shared" si="38"/>
        <v>0</v>
      </c>
      <c r="R42" s="256">
        <f t="shared" si="38"/>
        <v>0</v>
      </c>
      <c r="S42" s="256">
        <f t="shared" si="38"/>
        <v>0</v>
      </c>
      <c r="T42" s="256">
        <f t="shared" si="38"/>
        <v>0</v>
      </c>
      <c r="U42" s="256">
        <f t="shared" si="38"/>
        <v>0</v>
      </c>
      <c r="V42" s="256">
        <f t="shared" si="38"/>
        <v>0</v>
      </c>
      <c r="W42" s="256">
        <f t="shared" si="38"/>
        <v>0</v>
      </c>
      <c r="X42" s="256">
        <f t="shared" si="38"/>
        <v>0</v>
      </c>
      <c r="Y42" s="256">
        <f t="shared" si="38"/>
        <v>0</v>
      </c>
      <c r="Z42" s="256">
        <f t="shared" si="38"/>
        <v>0</v>
      </c>
      <c r="AA42" s="256">
        <f t="shared" si="38"/>
        <v>0</v>
      </c>
      <c r="AB42" s="256">
        <f t="shared" si="38"/>
        <v>0</v>
      </c>
      <c r="AC42" s="256">
        <f t="shared" si="38"/>
        <v>0</v>
      </c>
      <c r="AD42" s="256">
        <f t="shared" si="38"/>
        <v>0</v>
      </c>
      <c r="AE42" s="256">
        <f t="shared" si="38"/>
        <v>0</v>
      </c>
      <c r="AF42" s="256">
        <f t="shared" si="38"/>
        <v>0</v>
      </c>
      <c r="AG42" s="256">
        <f t="shared" si="38"/>
        <v>0</v>
      </c>
      <c r="AH42" s="256">
        <f t="shared" si="38"/>
        <v>0</v>
      </c>
      <c r="AI42" s="256">
        <f t="shared" si="38"/>
        <v>0</v>
      </c>
      <c r="AJ42" s="256">
        <f t="shared" si="38"/>
        <v>0</v>
      </c>
      <c r="AK42" s="256">
        <f t="shared" si="38"/>
        <v>0</v>
      </c>
      <c r="AL42" s="256">
        <f t="shared" si="38"/>
        <v>0</v>
      </c>
      <c r="AM42" s="256">
        <f t="shared" si="38"/>
        <v>0</v>
      </c>
      <c r="AN42" s="256">
        <f t="shared" si="38"/>
        <v>0</v>
      </c>
      <c r="AO42" s="292">
        <f t="shared" si="38"/>
        <v>0</v>
      </c>
      <c r="AP42" s="300">
        <f t="shared" si="38"/>
        <v>0</v>
      </c>
      <c r="AQ42" s="333">
        <f t="shared" si="38"/>
        <v>0</v>
      </c>
      <c r="AR42" s="443"/>
      <c r="AS42" s="168">
        <f>AO42+AL42+AI42+AF42+AC42+Z42+W42+T42+Q42+N42+K42+H42</f>
        <v>0</v>
      </c>
    </row>
    <row r="43" spans="1:46" ht="77.25" customHeight="1" x14ac:dyDescent="0.25">
      <c r="A43" s="433"/>
      <c r="B43" s="439"/>
      <c r="C43" s="439"/>
      <c r="D43" s="236" t="s">
        <v>2</v>
      </c>
      <c r="E43" s="242">
        <f t="shared" si="33"/>
        <v>0</v>
      </c>
      <c r="F43" s="242">
        <v>0</v>
      </c>
      <c r="G43" s="242">
        <v>0</v>
      </c>
      <c r="H43" s="242"/>
      <c r="I43" s="242">
        <v>0</v>
      </c>
      <c r="J43" s="242">
        <v>0</v>
      </c>
      <c r="K43" s="242"/>
      <c r="L43" s="242">
        <v>0</v>
      </c>
      <c r="M43" s="242">
        <v>0</v>
      </c>
      <c r="N43" s="242">
        <v>0</v>
      </c>
      <c r="O43" s="242">
        <v>0</v>
      </c>
      <c r="P43" s="242">
        <v>0</v>
      </c>
      <c r="Q43" s="242"/>
      <c r="R43" s="242">
        <v>0</v>
      </c>
      <c r="S43" s="242">
        <v>0</v>
      </c>
      <c r="T43" s="242"/>
      <c r="U43" s="242">
        <v>0</v>
      </c>
      <c r="V43" s="242">
        <v>0</v>
      </c>
      <c r="W43" s="242"/>
      <c r="X43" s="242">
        <v>0</v>
      </c>
      <c r="Y43" s="242">
        <v>0</v>
      </c>
      <c r="Z43" s="242"/>
      <c r="AA43" s="242"/>
      <c r="AB43" s="329"/>
      <c r="AC43" s="250">
        <v>0</v>
      </c>
      <c r="AD43" s="250">
        <v>0</v>
      </c>
      <c r="AE43" s="250">
        <v>0</v>
      </c>
      <c r="AF43" s="242"/>
      <c r="AG43" s="242"/>
      <c r="AH43" s="329"/>
      <c r="AI43" s="250">
        <v>0</v>
      </c>
      <c r="AJ43" s="242"/>
      <c r="AK43" s="329"/>
      <c r="AL43" s="250">
        <v>0</v>
      </c>
      <c r="AM43" s="242"/>
      <c r="AN43" s="329"/>
      <c r="AO43" s="250">
        <v>0</v>
      </c>
      <c r="AP43" s="250">
        <v>0</v>
      </c>
      <c r="AQ43" s="334">
        <v>0</v>
      </c>
      <c r="AR43" s="444"/>
      <c r="AS43" s="168">
        <f>AO43+AL43+AI43+AF43+AC43+Z43+W43+T43+Q43+N43+K43+H43</f>
        <v>0</v>
      </c>
    </row>
    <row r="44" spans="1:46" ht="156" customHeight="1" thickBot="1" x14ac:dyDescent="0.3">
      <c r="A44" s="437"/>
      <c r="B44" s="440"/>
      <c r="C44" s="440"/>
      <c r="D44" s="268" t="s">
        <v>43</v>
      </c>
      <c r="E44" s="242">
        <f t="shared" si="33"/>
        <v>0</v>
      </c>
      <c r="F44" s="247">
        <v>0</v>
      </c>
      <c r="G44" s="247">
        <v>0</v>
      </c>
      <c r="H44" s="247"/>
      <c r="I44" s="247">
        <v>0</v>
      </c>
      <c r="J44" s="247">
        <v>0</v>
      </c>
      <c r="K44" s="247"/>
      <c r="L44" s="247">
        <v>0</v>
      </c>
      <c r="M44" s="247">
        <v>0</v>
      </c>
      <c r="N44" s="247">
        <v>0</v>
      </c>
      <c r="O44" s="247">
        <v>0</v>
      </c>
      <c r="P44" s="247">
        <v>0</v>
      </c>
      <c r="Q44" s="247"/>
      <c r="R44" s="247">
        <v>0</v>
      </c>
      <c r="S44" s="247">
        <v>0</v>
      </c>
      <c r="T44" s="247"/>
      <c r="U44" s="247">
        <v>0</v>
      </c>
      <c r="V44" s="247">
        <v>0</v>
      </c>
      <c r="W44" s="247">
        <v>0</v>
      </c>
      <c r="X44" s="247">
        <v>0</v>
      </c>
      <c r="Y44" s="247">
        <v>0</v>
      </c>
      <c r="Z44" s="247">
        <v>0</v>
      </c>
      <c r="AA44" s="247"/>
      <c r="AB44" s="248"/>
      <c r="AC44" s="252">
        <v>0</v>
      </c>
      <c r="AD44" s="252">
        <v>0</v>
      </c>
      <c r="AE44" s="252">
        <v>0</v>
      </c>
      <c r="AF44" s="252">
        <v>0</v>
      </c>
      <c r="AG44" s="247"/>
      <c r="AH44" s="248"/>
      <c r="AI44" s="252">
        <v>0</v>
      </c>
      <c r="AJ44" s="257"/>
      <c r="AK44" s="330"/>
      <c r="AL44" s="252">
        <v>0</v>
      </c>
      <c r="AM44" s="257"/>
      <c r="AN44" s="330"/>
      <c r="AO44" s="252">
        <v>0</v>
      </c>
      <c r="AP44" s="252">
        <v>0</v>
      </c>
      <c r="AQ44" s="335">
        <v>0</v>
      </c>
      <c r="AR44" s="445"/>
      <c r="AS44" s="168">
        <f>AO44+AL44+AI44+AF44+AC44+Z44+W44+T44+Q44+N44+K44+H44</f>
        <v>0</v>
      </c>
    </row>
    <row r="45" spans="1:46" ht="27" customHeight="1" x14ac:dyDescent="0.3">
      <c r="A45" s="502"/>
      <c r="B45" s="504" t="s">
        <v>267</v>
      </c>
      <c r="C45" s="423"/>
      <c r="D45" s="289" t="s">
        <v>41</v>
      </c>
      <c r="E45" s="250">
        <f>E46+E47+E48</f>
        <v>586144.27</v>
      </c>
      <c r="F45" s="250">
        <f>F46+F47+F48</f>
        <v>30174.7</v>
      </c>
      <c r="G45" s="369">
        <f>F45/E45*100</f>
        <v>5.1479988024108811</v>
      </c>
      <c r="H45" s="250">
        <f>H46+H47+H48</f>
        <v>30174.7</v>
      </c>
      <c r="I45" s="250">
        <f>I46+I47+I48</f>
        <v>30174.7</v>
      </c>
      <c r="J45" s="242">
        <v>0</v>
      </c>
      <c r="K45" s="250">
        <f>K46+K47+K48</f>
        <v>43147.53</v>
      </c>
      <c r="L45" s="250">
        <f t="shared" ref="L45:AO45" si="39">L46+L47+L48</f>
        <v>0</v>
      </c>
      <c r="M45" s="250">
        <f t="shared" si="39"/>
        <v>0</v>
      </c>
      <c r="N45" s="250">
        <f t="shared" si="39"/>
        <v>62253.760000000002</v>
      </c>
      <c r="O45" s="250">
        <f t="shared" si="39"/>
        <v>0</v>
      </c>
      <c r="P45" s="250">
        <f t="shared" si="39"/>
        <v>0</v>
      </c>
      <c r="Q45" s="250">
        <f t="shared" si="39"/>
        <v>45548.83</v>
      </c>
      <c r="R45" s="250">
        <f t="shared" si="39"/>
        <v>0</v>
      </c>
      <c r="S45" s="250">
        <f t="shared" si="39"/>
        <v>0</v>
      </c>
      <c r="T45" s="250">
        <f t="shared" si="39"/>
        <v>45428.73</v>
      </c>
      <c r="U45" s="250">
        <f t="shared" si="39"/>
        <v>0</v>
      </c>
      <c r="V45" s="250">
        <f t="shared" si="39"/>
        <v>0</v>
      </c>
      <c r="W45" s="250">
        <f t="shared" si="39"/>
        <v>64723.229999999996</v>
      </c>
      <c r="X45" s="250">
        <f t="shared" si="39"/>
        <v>0</v>
      </c>
      <c r="Y45" s="250">
        <f t="shared" si="39"/>
        <v>0</v>
      </c>
      <c r="Z45" s="250">
        <f t="shared" si="39"/>
        <v>48548.93</v>
      </c>
      <c r="AA45" s="250">
        <f t="shared" si="39"/>
        <v>0</v>
      </c>
      <c r="AB45" s="250">
        <f t="shared" si="39"/>
        <v>0</v>
      </c>
      <c r="AC45" s="250">
        <f t="shared" si="39"/>
        <v>45428.83</v>
      </c>
      <c r="AD45" s="250">
        <f>AD46+AD47+AD48</f>
        <v>0</v>
      </c>
      <c r="AE45" s="250">
        <f t="shared" si="39"/>
        <v>0</v>
      </c>
      <c r="AF45" s="250">
        <f t="shared" si="39"/>
        <v>64723.13</v>
      </c>
      <c r="AG45" s="250">
        <f t="shared" si="39"/>
        <v>0</v>
      </c>
      <c r="AH45" s="250">
        <f t="shared" si="39"/>
        <v>0</v>
      </c>
      <c r="AI45" s="250">
        <f t="shared" si="39"/>
        <v>39037.5</v>
      </c>
      <c r="AJ45" s="250">
        <f t="shared" si="39"/>
        <v>0</v>
      </c>
      <c r="AK45" s="250">
        <f t="shared" si="39"/>
        <v>0</v>
      </c>
      <c r="AL45" s="250">
        <f t="shared" si="39"/>
        <v>38917.4</v>
      </c>
      <c r="AM45" s="250">
        <f t="shared" si="39"/>
        <v>0</v>
      </c>
      <c r="AN45" s="250">
        <f t="shared" si="39"/>
        <v>0</v>
      </c>
      <c r="AO45" s="250">
        <f t="shared" si="39"/>
        <v>58211.7</v>
      </c>
      <c r="AP45" s="250">
        <v>0</v>
      </c>
      <c r="AQ45" s="250">
        <v>0</v>
      </c>
      <c r="AR45" s="427"/>
      <c r="AS45" s="167">
        <f>AS46+AS47+AS48</f>
        <v>586144.2699999999</v>
      </c>
    </row>
    <row r="46" spans="1:46" ht="52.5" customHeight="1" x14ac:dyDescent="0.25">
      <c r="A46" s="503"/>
      <c r="B46" s="505"/>
      <c r="C46" s="435"/>
      <c r="D46" s="237" t="s">
        <v>37</v>
      </c>
      <c r="E46" s="244">
        <f t="shared" ref="E46:F48" si="40">H46+K46+N46+Q46+T46+W46+Z46+AC46+AF46+AI46+AL46+AO46</f>
        <v>3971.6999999999994</v>
      </c>
      <c r="F46" s="368">
        <f t="shared" si="40"/>
        <v>62.7</v>
      </c>
      <c r="G46" s="369">
        <f>F46/E46*100</f>
        <v>1.5786690837676567</v>
      </c>
      <c r="H46" s="244">
        <f t="shared" ref="H46:AO46" si="41">H37</f>
        <v>62.7</v>
      </c>
      <c r="I46" s="244">
        <f>I37</f>
        <v>62.7</v>
      </c>
      <c r="J46" s="244"/>
      <c r="K46" s="244">
        <f t="shared" si="41"/>
        <v>303.3</v>
      </c>
      <c r="L46" s="244"/>
      <c r="M46" s="244"/>
      <c r="N46" s="244">
        <f t="shared" si="41"/>
        <v>360.5</v>
      </c>
      <c r="O46" s="244"/>
      <c r="P46" s="244"/>
      <c r="Q46" s="244">
        <f t="shared" si="41"/>
        <v>360.5</v>
      </c>
      <c r="R46" s="244"/>
      <c r="S46" s="244"/>
      <c r="T46" s="244">
        <f t="shared" si="41"/>
        <v>360.5</v>
      </c>
      <c r="U46" s="244"/>
      <c r="V46" s="244"/>
      <c r="W46" s="244">
        <f t="shared" si="41"/>
        <v>360.6</v>
      </c>
      <c r="X46" s="244"/>
      <c r="Y46" s="244"/>
      <c r="Z46" s="244">
        <f t="shared" si="41"/>
        <v>360.6</v>
      </c>
      <c r="AA46" s="244"/>
      <c r="AB46" s="244"/>
      <c r="AC46" s="244">
        <f t="shared" si="41"/>
        <v>360.6</v>
      </c>
      <c r="AD46" s="244"/>
      <c r="AE46" s="244"/>
      <c r="AF46" s="244">
        <f t="shared" si="41"/>
        <v>360.6</v>
      </c>
      <c r="AG46" s="244"/>
      <c r="AH46" s="244"/>
      <c r="AI46" s="244">
        <f t="shared" si="41"/>
        <v>360.6</v>
      </c>
      <c r="AJ46" s="244"/>
      <c r="AK46" s="244"/>
      <c r="AL46" s="244">
        <f t="shared" si="41"/>
        <v>360.6</v>
      </c>
      <c r="AM46" s="244"/>
      <c r="AN46" s="244"/>
      <c r="AO46" s="244">
        <f t="shared" si="41"/>
        <v>360.6</v>
      </c>
      <c r="AP46" s="244"/>
      <c r="AQ46" s="244"/>
      <c r="AR46" s="428"/>
      <c r="AS46" s="168">
        <f>AO46+AL46+AI46+AF46+AC46+Z46+W46+T46+Q46+N46+K46+H46</f>
        <v>3971.7</v>
      </c>
    </row>
    <row r="47" spans="1:46" ht="75" customHeight="1" x14ac:dyDescent="0.25">
      <c r="A47" s="503"/>
      <c r="B47" s="505"/>
      <c r="C47" s="435"/>
      <c r="D47" s="237" t="s">
        <v>2</v>
      </c>
      <c r="E47" s="244">
        <f t="shared" si="40"/>
        <v>196698.8</v>
      </c>
      <c r="F47" s="368">
        <f t="shared" si="40"/>
        <v>4813.3</v>
      </c>
      <c r="G47" s="369">
        <f>F47/E47*100</f>
        <v>2.4470408563753314</v>
      </c>
      <c r="H47" s="244">
        <f>H33+H38+H43</f>
        <v>4813.3</v>
      </c>
      <c r="I47" s="244">
        <f>I43+I38+I33</f>
        <v>4813.3</v>
      </c>
      <c r="J47" s="244"/>
      <c r="K47" s="244">
        <f>K33+K38+K43</f>
        <v>17303.3</v>
      </c>
      <c r="L47" s="244"/>
      <c r="M47" s="244"/>
      <c r="N47" s="244">
        <f>N33+N38+N43</f>
        <v>17175.900000000001</v>
      </c>
      <c r="O47" s="244"/>
      <c r="P47" s="244"/>
      <c r="Q47" s="244">
        <f>Q33+Q38+Q43</f>
        <v>19646.400000000001</v>
      </c>
      <c r="R47" s="244"/>
      <c r="S47" s="244"/>
      <c r="T47" s="244">
        <f>T33+T38+T43</f>
        <v>19646.400000000001</v>
      </c>
      <c r="U47" s="244"/>
      <c r="V47" s="244"/>
      <c r="W47" s="244">
        <f>W33+W38+W43</f>
        <v>19646.400000000001</v>
      </c>
      <c r="X47" s="244"/>
      <c r="Y47" s="244"/>
      <c r="Z47" s="244">
        <f>Z33+Z38+Z43</f>
        <v>19646.400000000001</v>
      </c>
      <c r="AA47" s="244"/>
      <c r="AB47" s="244"/>
      <c r="AC47" s="244">
        <f>AC33+AC38+AC43</f>
        <v>19646.400000000001</v>
      </c>
      <c r="AD47" s="244"/>
      <c r="AE47" s="244"/>
      <c r="AF47" s="244">
        <f>AF33+AF38+AF43</f>
        <v>19646.400000000001</v>
      </c>
      <c r="AG47" s="244"/>
      <c r="AH47" s="244"/>
      <c r="AI47" s="244">
        <f>AI33+AI38+AI43</f>
        <v>13176</v>
      </c>
      <c r="AJ47" s="244"/>
      <c r="AK47" s="244"/>
      <c r="AL47" s="244">
        <f>AL33+AL38+AL43</f>
        <v>13176</v>
      </c>
      <c r="AM47" s="244"/>
      <c r="AN47" s="244"/>
      <c r="AO47" s="244">
        <f>AO33+AO38+AO43</f>
        <v>13175.9</v>
      </c>
      <c r="AP47" s="244"/>
      <c r="AQ47" s="244"/>
      <c r="AR47" s="428"/>
      <c r="AS47" s="168">
        <f>AO47+AL47+AI47+AF47+AC47+Z47+W47+T47+Q47+N47+K47+H47</f>
        <v>196698.79999999996</v>
      </c>
    </row>
    <row r="48" spans="1:46" ht="63.75" customHeight="1" x14ac:dyDescent="0.25">
      <c r="A48" s="503"/>
      <c r="B48" s="505"/>
      <c r="C48" s="435"/>
      <c r="D48" s="237" t="s">
        <v>43</v>
      </c>
      <c r="E48" s="244">
        <f t="shared" si="40"/>
        <v>385473.77</v>
      </c>
      <c r="F48" s="368">
        <f t="shared" si="40"/>
        <v>25298.7</v>
      </c>
      <c r="G48" s="369">
        <f>F48/E48*100</f>
        <v>6.5630146507763678</v>
      </c>
      <c r="H48" s="244">
        <f>H34+H39+H41+H44</f>
        <v>25298.7</v>
      </c>
      <c r="I48" s="244">
        <f>I44+I41+I39+I34</f>
        <v>25298.7</v>
      </c>
      <c r="J48" s="244"/>
      <c r="K48" s="244">
        <f>K34+K39+K41+K44</f>
        <v>25540.93</v>
      </c>
      <c r="L48" s="244"/>
      <c r="M48" s="244"/>
      <c r="N48" s="244">
        <f>N34+N39+N41+N44</f>
        <v>44717.36</v>
      </c>
      <c r="O48" s="244"/>
      <c r="P48" s="244"/>
      <c r="Q48" s="244">
        <f>Q34+Q39+Q41+Q44</f>
        <v>25541.93</v>
      </c>
      <c r="R48" s="244"/>
      <c r="S48" s="244"/>
      <c r="T48" s="244">
        <f>T34+T39+T41+T44</f>
        <v>25421.83</v>
      </c>
      <c r="U48" s="244"/>
      <c r="V48" s="244"/>
      <c r="W48" s="244">
        <f>W34+W39+W41+W44</f>
        <v>44716.229999999996</v>
      </c>
      <c r="X48" s="244"/>
      <c r="Y48" s="244"/>
      <c r="Z48" s="244">
        <f>Z34+Z39+Z41+Z44</f>
        <v>28541.93</v>
      </c>
      <c r="AA48" s="244"/>
      <c r="AB48" s="244"/>
      <c r="AC48" s="244">
        <f>AC34+AC39+AC41+AC44</f>
        <v>25421.83</v>
      </c>
      <c r="AD48" s="244"/>
      <c r="AE48" s="244"/>
      <c r="AF48" s="244">
        <f>AF34+AF39+AF41+AF44</f>
        <v>44716.13</v>
      </c>
      <c r="AG48" s="244"/>
      <c r="AH48" s="244"/>
      <c r="AI48" s="244">
        <f>AI34+AI39+AI41+AI44</f>
        <v>25500.899999999998</v>
      </c>
      <c r="AJ48" s="244"/>
      <c r="AK48" s="244"/>
      <c r="AL48" s="244">
        <f>AL34+AL39+AL41+AL44</f>
        <v>25380.799999999999</v>
      </c>
      <c r="AM48" s="244"/>
      <c r="AN48" s="244"/>
      <c r="AO48" s="244">
        <f>AO34+AO39+AO41+AO44</f>
        <v>44675.199999999997</v>
      </c>
      <c r="AP48" s="244"/>
      <c r="AQ48" s="244"/>
      <c r="AR48" s="428"/>
      <c r="AS48" s="168">
        <f>AO48+AL48+AI48+AF48+AC48+Z48+W48+T48+Q48+N48+K48+H48</f>
        <v>385473.76999999996</v>
      </c>
    </row>
    <row r="49" spans="1:45" ht="21" thickBot="1" x14ac:dyDescent="0.35">
      <c r="A49" s="429" t="s">
        <v>264</v>
      </c>
      <c r="B49" s="430"/>
      <c r="C49" s="430"/>
      <c r="D49" s="431"/>
      <c r="E49" s="431"/>
      <c r="F49" s="431"/>
      <c r="G49" s="431"/>
      <c r="H49" s="431"/>
      <c r="I49" s="431"/>
      <c r="J49" s="431"/>
      <c r="K49" s="431"/>
      <c r="L49" s="431"/>
      <c r="M49" s="431"/>
      <c r="N49" s="431"/>
      <c r="O49" s="431"/>
      <c r="P49" s="431"/>
      <c r="Q49" s="431"/>
      <c r="R49" s="431"/>
      <c r="S49" s="431"/>
      <c r="T49" s="431"/>
      <c r="U49" s="431"/>
      <c r="V49" s="431"/>
      <c r="W49" s="431"/>
      <c r="X49" s="431"/>
      <c r="Y49" s="431"/>
      <c r="Z49" s="431"/>
      <c r="AA49" s="431"/>
      <c r="AB49" s="431"/>
      <c r="AC49" s="431"/>
      <c r="AD49" s="431"/>
      <c r="AE49" s="431"/>
      <c r="AF49" s="431"/>
      <c r="AG49" s="431"/>
      <c r="AH49" s="431"/>
      <c r="AI49" s="431"/>
      <c r="AJ49" s="431"/>
      <c r="AK49" s="431"/>
      <c r="AL49" s="431"/>
      <c r="AM49" s="431"/>
      <c r="AN49" s="431"/>
      <c r="AO49" s="431"/>
      <c r="AP49" s="431"/>
      <c r="AQ49" s="431"/>
      <c r="AR49" s="432"/>
    </row>
    <row r="50" spans="1:45" ht="22.5" customHeight="1" thickBot="1" x14ac:dyDescent="0.35">
      <c r="A50" s="433" t="s">
        <v>6</v>
      </c>
      <c r="B50" s="435" t="s">
        <v>314</v>
      </c>
      <c r="C50" s="412"/>
      <c r="D50" s="235" t="s">
        <v>41</v>
      </c>
      <c r="E50" s="238">
        <f t="shared" ref="E50:E55" si="42">H50+K50+N50+Q50+T50+W50+Z50+AC50+AF50+AI50+AL50+AO50</f>
        <v>10000</v>
      </c>
      <c r="F50" s="256">
        <v>0</v>
      </c>
      <c r="G50" s="256">
        <v>0</v>
      </c>
      <c r="H50" s="256">
        <v>0</v>
      </c>
      <c r="I50" s="256">
        <v>0</v>
      </c>
      <c r="J50" s="256">
        <v>0</v>
      </c>
      <c r="K50" s="256">
        <v>0</v>
      </c>
      <c r="L50" s="256">
        <v>0</v>
      </c>
      <c r="M50" s="256">
        <v>0</v>
      </c>
      <c r="N50" s="256">
        <v>0</v>
      </c>
      <c r="O50" s="256">
        <v>0</v>
      </c>
      <c r="P50" s="256">
        <v>0</v>
      </c>
      <c r="Q50" s="256">
        <v>0</v>
      </c>
      <c r="R50" s="256">
        <v>0</v>
      </c>
      <c r="S50" s="256">
        <v>0</v>
      </c>
      <c r="T50" s="256">
        <v>0</v>
      </c>
      <c r="U50" s="256">
        <v>0</v>
      </c>
      <c r="V50" s="256">
        <v>0</v>
      </c>
      <c r="W50" s="256">
        <v>0</v>
      </c>
      <c r="X50" s="256">
        <v>0</v>
      </c>
      <c r="Y50" s="256">
        <v>0</v>
      </c>
      <c r="Z50" s="256">
        <v>0</v>
      </c>
      <c r="AA50" s="256">
        <v>0</v>
      </c>
      <c r="AB50" s="256">
        <v>0</v>
      </c>
      <c r="AC50" s="256">
        <v>0</v>
      </c>
      <c r="AD50" s="256"/>
      <c r="AE50" s="256">
        <v>0</v>
      </c>
      <c r="AF50" s="256">
        <v>0</v>
      </c>
      <c r="AG50" s="256">
        <v>0</v>
      </c>
      <c r="AH50" s="256">
        <v>0</v>
      </c>
      <c r="AI50" s="256">
        <v>0</v>
      </c>
      <c r="AJ50" s="256">
        <v>0</v>
      </c>
      <c r="AK50" s="256">
        <v>0</v>
      </c>
      <c r="AL50" s="256">
        <v>0</v>
      </c>
      <c r="AM50" s="256"/>
      <c r="AN50" s="256">
        <v>0</v>
      </c>
      <c r="AO50" s="301">
        <f>AO51</f>
        <v>10000</v>
      </c>
      <c r="AP50" s="300">
        <v>0</v>
      </c>
      <c r="AQ50" s="292">
        <v>0</v>
      </c>
      <c r="AR50" s="414"/>
    </row>
    <row r="51" spans="1:45" ht="138" customHeight="1" thickBot="1" x14ac:dyDescent="0.35">
      <c r="A51" s="434"/>
      <c r="B51" s="413"/>
      <c r="C51" s="413"/>
      <c r="D51" s="327" t="s">
        <v>43</v>
      </c>
      <c r="E51" s="255">
        <f t="shared" si="42"/>
        <v>10000</v>
      </c>
      <c r="F51" s="255">
        <v>0</v>
      </c>
      <c r="G51" s="255">
        <v>0</v>
      </c>
      <c r="H51" s="255">
        <v>0</v>
      </c>
      <c r="I51" s="255">
        <v>0</v>
      </c>
      <c r="J51" s="255">
        <v>0</v>
      </c>
      <c r="K51" s="255">
        <v>0</v>
      </c>
      <c r="L51" s="255">
        <v>0</v>
      </c>
      <c r="M51" s="255">
        <v>0</v>
      </c>
      <c r="N51" s="255">
        <v>0</v>
      </c>
      <c r="O51" s="255">
        <v>0</v>
      </c>
      <c r="P51" s="255">
        <v>0</v>
      </c>
      <c r="Q51" s="255">
        <v>0</v>
      </c>
      <c r="R51" s="255">
        <v>0</v>
      </c>
      <c r="S51" s="255">
        <v>0</v>
      </c>
      <c r="T51" s="255">
        <v>0</v>
      </c>
      <c r="U51" s="255">
        <v>0</v>
      </c>
      <c r="V51" s="255">
        <v>0</v>
      </c>
      <c r="W51" s="255">
        <v>0</v>
      </c>
      <c r="X51" s="255">
        <v>0</v>
      </c>
      <c r="Y51" s="255">
        <v>0</v>
      </c>
      <c r="Z51" s="255">
        <v>0</v>
      </c>
      <c r="AA51" s="255">
        <v>0</v>
      </c>
      <c r="AB51" s="255">
        <v>0</v>
      </c>
      <c r="AC51" s="255">
        <v>0</v>
      </c>
      <c r="AD51" s="255"/>
      <c r="AE51" s="255">
        <v>0</v>
      </c>
      <c r="AF51" s="255">
        <v>0</v>
      </c>
      <c r="AG51" s="255">
        <v>0</v>
      </c>
      <c r="AH51" s="255">
        <v>0</v>
      </c>
      <c r="AI51" s="255">
        <v>0</v>
      </c>
      <c r="AJ51" s="255">
        <v>0</v>
      </c>
      <c r="AK51" s="255">
        <v>0</v>
      </c>
      <c r="AL51" s="255">
        <v>0</v>
      </c>
      <c r="AM51" s="255"/>
      <c r="AN51" s="255">
        <v>0</v>
      </c>
      <c r="AO51" s="293">
        <v>10000</v>
      </c>
      <c r="AP51" s="255">
        <v>0</v>
      </c>
      <c r="AQ51" s="255">
        <v>0</v>
      </c>
      <c r="AR51" s="415"/>
      <c r="AS51" s="169">
        <f>AO51</f>
        <v>10000</v>
      </c>
    </row>
    <row r="52" spans="1:45" ht="22.5" customHeight="1" thickBot="1" x14ac:dyDescent="0.35">
      <c r="A52" s="531" t="s">
        <v>7</v>
      </c>
      <c r="B52" s="539" t="s">
        <v>315</v>
      </c>
      <c r="C52" s="535"/>
      <c r="D52" s="302" t="s">
        <v>41</v>
      </c>
      <c r="E52" s="238">
        <f t="shared" si="42"/>
        <v>2</v>
      </c>
      <c r="F52" s="256">
        <v>0</v>
      </c>
      <c r="G52" s="256">
        <v>0</v>
      </c>
      <c r="H52" s="256">
        <v>0</v>
      </c>
      <c r="I52" s="256">
        <v>0</v>
      </c>
      <c r="J52" s="256">
        <v>0</v>
      </c>
      <c r="K52" s="256">
        <v>0</v>
      </c>
      <c r="L52" s="256">
        <v>0</v>
      </c>
      <c r="M52" s="256">
        <v>0</v>
      </c>
      <c r="N52" s="256">
        <v>0</v>
      </c>
      <c r="O52" s="256">
        <v>0</v>
      </c>
      <c r="P52" s="256">
        <v>0</v>
      </c>
      <c r="Q52" s="256">
        <v>0</v>
      </c>
      <c r="R52" s="256">
        <v>0</v>
      </c>
      <c r="S52" s="256">
        <v>0</v>
      </c>
      <c r="T52" s="256">
        <v>0</v>
      </c>
      <c r="U52" s="256">
        <v>0</v>
      </c>
      <c r="V52" s="256">
        <v>0</v>
      </c>
      <c r="W52" s="256">
        <v>0</v>
      </c>
      <c r="X52" s="256">
        <v>0</v>
      </c>
      <c r="Y52" s="256">
        <v>0</v>
      </c>
      <c r="Z52" s="256">
        <v>0</v>
      </c>
      <c r="AA52" s="256">
        <v>0</v>
      </c>
      <c r="AB52" s="256">
        <v>0</v>
      </c>
      <c r="AC52" s="256">
        <v>0</v>
      </c>
      <c r="AD52" s="256"/>
      <c r="AE52" s="256">
        <v>0</v>
      </c>
      <c r="AF52" s="256">
        <v>0</v>
      </c>
      <c r="AG52" s="256">
        <v>0</v>
      </c>
      <c r="AH52" s="256">
        <v>0</v>
      </c>
      <c r="AI52" s="256">
        <v>0</v>
      </c>
      <c r="AJ52" s="256">
        <v>0</v>
      </c>
      <c r="AK52" s="256">
        <v>0</v>
      </c>
      <c r="AL52" s="256">
        <v>0</v>
      </c>
      <c r="AM52" s="256"/>
      <c r="AN52" s="256">
        <v>0</v>
      </c>
      <c r="AO52" s="303">
        <f>AO53</f>
        <v>2</v>
      </c>
      <c r="AP52" s="300">
        <v>0</v>
      </c>
      <c r="AQ52" s="292">
        <v>0</v>
      </c>
      <c r="AR52" s="529"/>
    </row>
    <row r="53" spans="1:45" ht="93" customHeight="1" thickBot="1" x14ac:dyDescent="0.35">
      <c r="A53" s="532"/>
      <c r="B53" s="536"/>
      <c r="C53" s="536"/>
      <c r="D53" s="327" t="s">
        <v>43</v>
      </c>
      <c r="E53" s="255">
        <f t="shared" si="42"/>
        <v>2</v>
      </c>
      <c r="F53" s="255">
        <v>0</v>
      </c>
      <c r="G53" s="255">
        <v>0</v>
      </c>
      <c r="H53" s="255">
        <v>0</v>
      </c>
      <c r="I53" s="255">
        <v>0</v>
      </c>
      <c r="J53" s="255">
        <v>0</v>
      </c>
      <c r="K53" s="255">
        <v>0</v>
      </c>
      <c r="L53" s="255">
        <v>0</v>
      </c>
      <c r="M53" s="255">
        <v>0</v>
      </c>
      <c r="N53" s="255">
        <v>0</v>
      </c>
      <c r="O53" s="255">
        <v>0</v>
      </c>
      <c r="P53" s="255">
        <v>0</v>
      </c>
      <c r="Q53" s="255">
        <v>0</v>
      </c>
      <c r="R53" s="255">
        <v>0</v>
      </c>
      <c r="S53" s="255">
        <v>0</v>
      </c>
      <c r="T53" s="255">
        <v>0</v>
      </c>
      <c r="U53" s="255">
        <v>0</v>
      </c>
      <c r="V53" s="255">
        <v>0</v>
      </c>
      <c r="W53" s="255">
        <v>0</v>
      </c>
      <c r="X53" s="255">
        <v>0</v>
      </c>
      <c r="Y53" s="255">
        <v>0</v>
      </c>
      <c r="Z53" s="255">
        <v>0</v>
      </c>
      <c r="AA53" s="255">
        <v>0</v>
      </c>
      <c r="AB53" s="255">
        <v>0</v>
      </c>
      <c r="AC53" s="255">
        <v>0</v>
      </c>
      <c r="AD53" s="255"/>
      <c r="AE53" s="255">
        <v>0</v>
      </c>
      <c r="AF53" s="255">
        <v>0</v>
      </c>
      <c r="AG53" s="255">
        <v>0</v>
      </c>
      <c r="AH53" s="255">
        <v>0</v>
      </c>
      <c r="AI53" s="255">
        <v>0</v>
      </c>
      <c r="AJ53" s="255">
        <v>0</v>
      </c>
      <c r="AK53" s="255">
        <v>0</v>
      </c>
      <c r="AL53" s="255">
        <v>0</v>
      </c>
      <c r="AM53" s="255"/>
      <c r="AN53" s="255">
        <v>0</v>
      </c>
      <c r="AO53" s="305">
        <v>2</v>
      </c>
      <c r="AP53" s="257">
        <v>0</v>
      </c>
      <c r="AQ53" s="257">
        <v>0</v>
      </c>
      <c r="AR53" s="530"/>
    </row>
    <row r="54" spans="1:45" ht="28.5" customHeight="1" thickBot="1" x14ac:dyDescent="0.35">
      <c r="A54" s="531"/>
      <c r="B54" s="533" t="s">
        <v>268</v>
      </c>
      <c r="C54" s="535"/>
      <c r="D54" s="302" t="s">
        <v>41</v>
      </c>
      <c r="E54" s="238">
        <f t="shared" si="42"/>
        <v>10002</v>
      </c>
      <c r="F54" s="256">
        <v>0</v>
      </c>
      <c r="G54" s="256">
        <v>0</v>
      </c>
      <c r="H54" s="256">
        <v>0</v>
      </c>
      <c r="I54" s="256">
        <v>0</v>
      </c>
      <c r="J54" s="256">
        <v>0</v>
      </c>
      <c r="K54" s="256">
        <v>0</v>
      </c>
      <c r="L54" s="256">
        <v>0</v>
      </c>
      <c r="M54" s="256">
        <v>0</v>
      </c>
      <c r="N54" s="256">
        <v>0</v>
      </c>
      <c r="O54" s="256">
        <v>0</v>
      </c>
      <c r="P54" s="256">
        <v>0</v>
      </c>
      <c r="Q54" s="256">
        <v>0</v>
      </c>
      <c r="R54" s="256">
        <v>0</v>
      </c>
      <c r="S54" s="256">
        <v>0</v>
      </c>
      <c r="T54" s="256">
        <v>0</v>
      </c>
      <c r="U54" s="256">
        <v>0</v>
      </c>
      <c r="V54" s="256">
        <v>0</v>
      </c>
      <c r="W54" s="256">
        <v>0</v>
      </c>
      <c r="X54" s="256">
        <v>0</v>
      </c>
      <c r="Y54" s="256">
        <v>0</v>
      </c>
      <c r="Z54" s="256">
        <v>0</v>
      </c>
      <c r="AA54" s="256">
        <v>0</v>
      </c>
      <c r="AB54" s="256">
        <v>0</v>
      </c>
      <c r="AC54" s="256">
        <v>0</v>
      </c>
      <c r="AD54" s="256"/>
      <c r="AE54" s="256">
        <v>0</v>
      </c>
      <c r="AF54" s="256">
        <v>0</v>
      </c>
      <c r="AG54" s="256">
        <v>0</v>
      </c>
      <c r="AH54" s="256">
        <v>0</v>
      </c>
      <c r="AI54" s="256">
        <v>0</v>
      </c>
      <c r="AJ54" s="256">
        <v>0</v>
      </c>
      <c r="AK54" s="256">
        <v>0</v>
      </c>
      <c r="AL54" s="256">
        <v>0</v>
      </c>
      <c r="AM54" s="256"/>
      <c r="AN54" s="256">
        <v>0</v>
      </c>
      <c r="AO54" s="307">
        <f>AO55</f>
        <v>10002</v>
      </c>
      <c r="AP54" s="304">
        <v>0</v>
      </c>
      <c r="AQ54" s="294">
        <v>0</v>
      </c>
      <c r="AR54" s="537"/>
    </row>
    <row r="55" spans="1:45" ht="51.75" customHeight="1" thickBot="1" x14ac:dyDescent="0.35">
      <c r="A55" s="532"/>
      <c r="B55" s="534"/>
      <c r="C55" s="536"/>
      <c r="D55" s="331" t="s">
        <v>43</v>
      </c>
      <c r="E55" s="242">
        <f t="shared" si="42"/>
        <v>10002</v>
      </c>
      <c r="F55" s="257">
        <v>0</v>
      </c>
      <c r="G55" s="257">
        <v>0</v>
      </c>
      <c r="H55" s="257">
        <v>0</v>
      </c>
      <c r="I55" s="257">
        <v>0</v>
      </c>
      <c r="J55" s="257">
        <v>0</v>
      </c>
      <c r="K55" s="257">
        <v>0</v>
      </c>
      <c r="L55" s="257">
        <v>0</v>
      </c>
      <c r="M55" s="257">
        <v>0</v>
      </c>
      <c r="N55" s="257">
        <v>0</v>
      </c>
      <c r="O55" s="257">
        <v>0</v>
      </c>
      <c r="P55" s="257">
        <v>0</v>
      </c>
      <c r="Q55" s="257">
        <v>0</v>
      </c>
      <c r="R55" s="257">
        <v>0</v>
      </c>
      <c r="S55" s="257">
        <v>0</v>
      </c>
      <c r="T55" s="257">
        <v>0</v>
      </c>
      <c r="U55" s="257">
        <v>0</v>
      </c>
      <c r="V55" s="257">
        <v>0</v>
      </c>
      <c r="W55" s="257">
        <v>0</v>
      </c>
      <c r="X55" s="257">
        <v>0</v>
      </c>
      <c r="Y55" s="257">
        <v>0</v>
      </c>
      <c r="Z55" s="257">
        <v>0</v>
      </c>
      <c r="AA55" s="257">
        <v>0</v>
      </c>
      <c r="AB55" s="257">
        <v>0</v>
      </c>
      <c r="AC55" s="257">
        <v>0</v>
      </c>
      <c r="AD55" s="257"/>
      <c r="AE55" s="257">
        <v>0</v>
      </c>
      <c r="AF55" s="257">
        <v>0</v>
      </c>
      <c r="AG55" s="257">
        <v>0</v>
      </c>
      <c r="AH55" s="257">
        <v>0</v>
      </c>
      <c r="AI55" s="257">
        <v>0</v>
      </c>
      <c r="AJ55" s="257">
        <v>0</v>
      </c>
      <c r="AK55" s="257">
        <v>0</v>
      </c>
      <c r="AL55" s="257">
        <v>0</v>
      </c>
      <c r="AM55" s="257"/>
      <c r="AN55" s="257">
        <v>0</v>
      </c>
      <c r="AO55" s="306">
        <f>AO51+AO53</f>
        <v>10002</v>
      </c>
      <c r="AP55" s="247">
        <v>0</v>
      </c>
      <c r="AQ55" s="247">
        <v>0</v>
      </c>
      <c r="AR55" s="538"/>
    </row>
    <row r="56" spans="1:45" ht="23.25" customHeight="1" x14ac:dyDescent="0.3">
      <c r="A56" s="526" t="s">
        <v>260</v>
      </c>
      <c r="B56" s="527"/>
      <c r="C56" s="527"/>
      <c r="D56" s="527"/>
      <c r="E56" s="527"/>
      <c r="F56" s="527"/>
      <c r="G56" s="527"/>
      <c r="H56" s="527"/>
      <c r="I56" s="527"/>
      <c r="J56" s="527"/>
      <c r="K56" s="527"/>
      <c r="L56" s="527"/>
      <c r="M56" s="527"/>
      <c r="N56" s="527"/>
      <c r="O56" s="527"/>
      <c r="P56" s="527"/>
      <c r="Q56" s="527"/>
      <c r="R56" s="527"/>
      <c r="S56" s="527"/>
      <c r="T56" s="527"/>
      <c r="U56" s="527"/>
      <c r="V56" s="527"/>
      <c r="W56" s="527"/>
      <c r="X56" s="527"/>
      <c r="Y56" s="527"/>
      <c r="Z56" s="527"/>
      <c r="AA56" s="527"/>
      <c r="AB56" s="527"/>
      <c r="AC56" s="527"/>
      <c r="AD56" s="527"/>
      <c r="AE56" s="527"/>
      <c r="AF56" s="527"/>
      <c r="AG56" s="527"/>
      <c r="AH56" s="527"/>
      <c r="AI56" s="527"/>
      <c r="AJ56" s="527"/>
      <c r="AK56" s="527"/>
      <c r="AL56" s="527"/>
      <c r="AM56" s="527"/>
      <c r="AN56" s="527"/>
      <c r="AO56" s="527"/>
      <c r="AP56" s="527"/>
      <c r="AQ56" s="527"/>
      <c r="AR56" s="528"/>
    </row>
    <row r="57" spans="1:45" ht="22.5" customHeight="1" thickBot="1" x14ac:dyDescent="0.35">
      <c r="A57" s="541" t="s">
        <v>261</v>
      </c>
      <c r="B57" s="542"/>
      <c r="C57" s="542"/>
      <c r="D57" s="542"/>
      <c r="E57" s="542"/>
      <c r="F57" s="542"/>
      <c r="G57" s="542"/>
      <c r="H57" s="542"/>
      <c r="I57" s="542"/>
      <c r="J57" s="542"/>
      <c r="K57" s="542"/>
      <c r="L57" s="542"/>
      <c r="M57" s="542"/>
      <c r="N57" s="542"/>
      <c r="O57" s="542"/>
      <c r="P57" s="542"/>
      <c r="Q57" s="542"/>
      <c r="R57" s="542"/>
      <c r="S57" s="542"/>
      <c r="T57" s="542"/>
      <c r="U57" s="542"/>
      <c r="V57" s="542"/>
      <c r="W57" s="542"/>
      <c r="X57" s="542"/>
      <c r="Y57" s="542"/>
      <c r="Z57" s="542"/>
      <c r="AA57" s="542"/>
      <c r="AB57" s="542"/>
      <c r="AC57" s="542"/>
      <c r="AD57" s="542"/>
      <c r="AE57" s="542"/>
      <c r="AF57" s="542"/>
      <c r="AG57" s="542"/>
      <c r="AH57" s="542"/>
      <c r="AI57" s="542"/>
      <c r="AJ57" s="542"/>
      <c r="AK57" s="542"/>
      <c r="AL57" s="542"/>
      <c r="AM57" s="542"/>
      <c r="AN57" s="542"/>
      <c r="AO57" s="542"/>
      <c r="AP57" s="542"/>
      <c r="AQ57" s="542"/>
      <c r="AR57" s="543"/>
    </row>
    <row r="58" spans="1:45" ht="27" customHeight="1" thickBot="1" x14ac:dyDescent="0.35">
      <c r="A58" s="544" t="s">
        <v>321</v>
      </c>
      <c r="B58" s="545"/>
      <c r="C58" s="545"/>
      <c r="D58" s="235" t="s">
        <v>41</v>
      </c>
      <c r="E58" s="238">
        <f>E59+E60+E61</f>
        <v>596122.07000000007</v>
      </c>
      <c r="F58" s="238">
        <f>F59+F60+F61</f>
        <v>30174.7</v>
      </c>
      <c r="G58" s="369">
        <f>F58/E58*100</f>
        <v>5.0618323861084358</v>
      </c>
      <c r="H58" s="238">
        <f t="shared" ref="H58:AN58" si="43">H59+H60+H61</f>
        <v>30174.7</v>
      </c>
      <c r="I58" s="238">
        <f t="shared" si="43"/>
        <v>30174.7</v>
      </c>
      <c r="J58" s="369">
        <f>I58/H58*100</f>
        <v>100</v>
      </c>
      <c r="K58" s="238">
        <f t="shared" si="43"/>
        <v>43147.53</v>
      </c>
      <c r="L58" s="238">
        <f t="shared" si="43"/>
        <v>0</v>
      </c>
      <c r="M58" s="238">
        <f t="shared" si="43"/>
        <v>0</v>
      </c>
      <c r="N58" s="238">
        <f t="shared" si="43"/>
        <v>62229.56</v>
      </c>
      <c r="O58" s="238">
        <f t="shared" si="43"/>
        <v>0</v>
      </c>
      <c r="P58" s="238">
        <f t="shared" si="43"/>
        <v>0</v>
      </c>
      <c r="Q58" s="238">
        <f t="shared" si="43"/>
        <v>45548.83</v>
      </c>
      <c r="R58" s="238">
        <f t="shared" si="43"/>
        <v>0</v>
      </c>
      <c r="S58" s="238">
        <f t="shared" si="43"/>
        <v>0</v>
      </c>
      <c r="T58" s="238">
        <f t="shared" si="43"/>
        <v>45428.73</v>
      </c>
      <c r="U58" s="238">
        <f t="shared" si="43"/>
        <v>0</v>
      </c>
      <c r="V58" s="238">
        <f t="shared" si="43"/>
        <v>0</v>
      </c>
      <c r="W58" s="238">
        <f t="shared" si="43"/>
        <v>64723.229999999996</v>
      </c>
      <c r="X58" s="238">
        <f t="shared" si="43"/>
        <v>0</v>
      </c>
      <c r="Y58" s="238">
        <f t="shared" si="43"/>
        <v>0</v>
      </c>
      <c r="Z58" s="238">
        <f t="shared" si="43"/>
        <v>48548.93</v>
      </c>
      <c r="AA58" s="238">
        <f t="shared" si="43"/>
        <v>0</v>
      </c>
      <c r="AB58" s="238">
        <f t="shared" si="43"/>
        <v>0</v>
      </c>
      <c r="AC58" s="238">
        <f t="shared" si="43"/>
        <v>45428.83</v>
      </c>
      <c r="AD58" s="238">
        <f t="shared" si="43"/>
        <v>0</v>
      </c>
      <c r="AE58" s="238">
        <f t="shared" si="43"/>
        <v>0</v>
      </c>
      <c r="AF58" s="238">
        <f t="shared" si="43"/>
        <v>64723.13</v>
      </c>
      <c r="AG58" s="238">
        <f t="shared" si="43"/>
        <v>0</v>
      </c>
      <c r="AH58" s="238">
        <f t="shared" si="43"/>
        <v>0</v>
      </c>
      <c r="AI58" s="238">
        <f t="shared" si="43"/>
        <v>39037.5</v>
      </c>
      <c r="AJ58" s="238">
        <f t="shared" si="43"/>
        <v>0</v>
      </c>
      <c r="AK58" s="238">
        <f t="shared" si="43"/>
        <v>0</v>
      </c>
      <c r="AL58" s="238">
        <f t="shared" si="43"/>
        <v>38917.4</v>
      </c>
      <c r="AM58" s="238">
        <f t="shared" si="43"/>
        <v>0</v>
      </c>
      <c r="AN58" s="238">
        <f t="shared" si="43"/>
        <v>0</v>
      </c>
      <c r="AO58" s="238">
        <f t="shared" ref="AO58" si="44">AO59+AO60+AO61</f>
        <v>68213.7</v>
      </c>
      <c r="AP58" s="238"/>
      <c r="AQ58" s="240"/>
      <c r="AR58" s="506"/>
      <c r="AS58" s="167">
        <f>AO58+AL58+AI58+AF58+AC58+Z58+W58+T58+Q58+N58+K58+H58</f>
        <v>596122.06999999995</v>
      </c>
    </row>
    <row r="59" spans="1:45" ht="43.5" customHeight="1" x14ac:dyDescent="0.3">
      <c r="A59" s="546"/>
      <c r="B59" s="547"/>
      <c r="C59" s="548"/>
      <c r="D59" s="236" t="s">
        <v>37</v>
      </c>
      <c r="E59" s="242">
        <f t="shared" ref="E59:F61" si="45">H59+K59+N59+Q59+T59+W59+Z59+AC59+AF59+AI59+AL59+AO59</f>
        <v>3971.6999999999994</v>
      </c>
      <c r="F59" s="242">
        <f t="shared" si="45"/>
        <v>62.7</v>
      </c>
      <c r="G59" s="369">
        <f>F59/E59*100</f>
        <v>1.5786690837676567</v>
      </c>
      <c r="H59" s="242">
        <f t="shared" ref="H59:AO59" si="46">H12</f>
        <v>62.7</v>
      </c>
      <c r="I59" s="242">
        <f t="shared" si="46"/>
        <v>62.7</v>
      </c>
      <c r="J59" s="369">
        <f>I59/H59*100</f>
        <v>100</v>
      </c>
      <c r="K59" s="242">
        <f t="shared" si="46"/>
        <v>303.3</v>
      </c>
      <c r="L59" s="242">
        <f t="shared" si="46"/>
        <v>0</v>
      </c>
      <c r="M59" s="242">
        <f t="shared" si="46"/>
        <v>0</v>
      </c>
      <c r="N59" s="242">
        <f t="shared" si="46"/>
        <v>360.5</v>
      </c>
      <c r="O59" s="242"/>
      <c r="P59" s="242"/>
      <c r="Q59" s="242">
        <f t="shared" si="46"/>
        <v>360.5</v>
      </c>
      <c r="R59" s="242"/>
      <c r="S59" s="242"/>
      <c r="T59" s="242">
        <f t="shared" si="46"/>
        <v>360.5</v>
      </c>
      <c r="U59" s="242"/>
      <c r="V59" s="242"/>
      <c r="W59" s="242">
        <f t="shared" si="46"/>
        <v>360.6</v>
      </c>
      <c r="X59" s="242"/>
      <c r="Y59" s="242"/>
      <c r="Z59" s="242">
        <f t="shared" si="46"/>
        <v>360.6</v>
      </c>
      <c r="AA59" s="242"/>
      <c r="AB59" s="242"/>
      <c r="AC59" s="242">
        <f t="shared" si="46"/>
        <v>360.6</v>
      </c>
      <c r="AD59" s="242"/>
      <c r="AE59" s="242"/>
      <c r="AF59" s="242">
        <f t="shared" si="46"/>
        <v>360.6</v>
      </c>
      <c r="AG59" s="242"/>
      <c r="AH59" s="242"/>
      <c r="AI59" s="242">
        <f t="shared" si="46"/>
        <v>360.6</v>
      </c>
      <c r="AJ59" s="242"/>
      <c r="AK59" s="242"/>
      <c r="AL59" s="242">
        <f t="shared" si="46"/>
        <v>360.6</v>
      </c>
      <c r="AM59" s="242"/>
      <c r="AN59" s="242"/>
      <c r="AO59" s="242">
        <f t="shared" si="46"/>
        <v>360.6</v>
      </c>
      <c r="AP59" s="242"/>
      <c r="AQ59" s="242"/>
      <c r="AR59" s="552"/>
      <c r="AS59" s="167">
        <f>AO59+AL59+AI59+AF59+AC59+Z59+W59+T59+Q59+N59+K59+H59</f>
        <v>3971.7</v>
      </c>
    </row>
    <row r="60" spans="1:45" ht="72.75" customHeight="1" x14ac:dyDescent="0.3">
      <c r="A60" s="546"/>
      <c r="B60" s="547"/>
      <c r="C60" s="548"/>
      <c r="D60" s="237" t="s">
        <v>2</v>
      </c>
      <c r="E60" s="242">
        <f t="shared" si="45"/>
        <v>196674.59999999998</v>
      </c>
      <c r="F60" s="242">
        <f t="shared" si="45"/>
        <v>4813.3</v>
      </c>
      <c r="G60" s="369">
        <f>F60/E60*100</f>
        <v>2.4473419546804727</v>
      </c>
      <c r="H60" s="295">
        <f t="shared" ref="H60:N60" si="47">H13-H63</f>
        <v>4813.3</v>
      </c>
      <c r="I60" s="295">
        <f t="shared" si="47"/>
        <v>4813.3</v>
      </c>
      <c r="J60" s="369">
        <f>I60/H60*100</f>
        <v>100</v>
      </c>
      <c r="K60" s="295">
        <f t="shared" si="47"/>
        <v>17303.3</v>
      </c>
      <c r="L60" s="295">
        <f t="shared" si="47"/>
        <v>0</v>
      </c>
      <c r="M60" s="295">
        <f t="shared" si="47"/>
        <v>0</v>
      </c>
      <c r="N60" s="295">
        <f t="shared" si="47"/>
        <v>17151.7</v>
      </c>
      <c r="O60" s="295"/>
      <c r="P60" s="295"/>
      <c r="Q60" s="295">
        <f>Q13-Q63</f>
        <v>19646.400000000001</v>
      </c>
      <c r="R60" s="295"/>
      <c r="S60" s="295"/>
      <c r="T60" s="295">
        <f>T13-T63</f>
        <v>19646.400000000001</v>
      </c>
      <c r="U60" s="295"/>
      <c r="V60" s="295"/>
      <c r="W60" s="295">
        <f>W13-W63</f>
        <v>19646.400000000001</v>
      </c>
      <c r="X60" s="295"/>
      <c r="Y60" s="295"/>
      <c r="Z60" s="295">
        <f>Z13-Z63</f>
        <v>19646.400000000001</v>
      </c>
      <c r="AA60" s="295"/>
      <c r="AB60" s="295"/>
      <c r="AC60" s="295">
        <f>AC13-AC63</f>
        <v>19646.400000000001</v>
      </c>
      <c r="AD60" s="295"/>
      <c r="AE60" s="295"/>
      <c r="AF60" s="295">
        <f>AF13-AF63</f>
        <v>19646.400000000001</v>
      </c>
      <c r="AG60" s="295"/>
      <c r="AH60" s="295"/>
      <c r="AI60" s="295">
        <f>AI13-AI63</f>
        <v>13176</v>
      </c>
      <c r="AJ60" s="295"/>
      <c r="AK60" s="295"/>
      <c r="AL60" s="295">
        <f>AL13-AL63</f>
        <v>13176</v>
      </c>
      <c r="AM60" s="295"/>
      <c r="AN60" s="295"/>
      <c r="AO60" s="295">
        <f>AO13-AO63</f>
        <v>13175.9</v>
      </c>
      <c r="AP60" s="295"/>
      <c r="AQ60" s="295"/>
      <c r="AR60" s="552"/>
      <c r="AS60" s="167">
        <f>AO60+AL60+AI60+AF60+AC60+Z60+W60+T60+Q60+N60+K60+H60</f>
        <v>196674.59999999998</v>
      </c>
    </row>
    <row r="61" spans="1:45" ht="54" customHeight="1" thickBot="1" x14ac:dyDescent="0.35">
      <c r="A61" s="549"/>
      <c r="B61" s="550"/>
      <c r="C61" s="551"/>
      <c r="D61" s="331" t="s">
        <v>43</v>
      </c>
      <c r="E61" s="247">
        <f t="shared" si="45"/>
        <v>395475.77</v>
      </c>
      <c r="F61" s="247">
        <f t="shared" si="45"/>
        <v>25298.7</v>
      </c>
      <c r="G61" s="369">
        <f>F61/E61*100</f>
        <v>6.3970290771543343</v>
      </c>
      <c r="H61" s="247">
        <f t="shared" ref="H61:AL61" si="48">H14</f>
        <v>25298.7</v>
      </c>
      <c r="I61" s="247">
        <f t="shared" si="48"/>
        <v>25298.7</v>
      </c>
      <c r="J61" s="369">
        <f>I61/H61*100</f>
        <v>100</v>
      </c>
      <c r="K61" s="247">
        <f t="shared" si="48"/>
        <v>25540.93</v>
      </c>
      <c r="L61" s="247">
        <f t="shared" si="48"/>
        <v>0</v>
      </c>
      <c r="M61" s="247">
        <f t="shared" si="48"/>
        <v>0</v>
      </c>
      <c r="N61" s="247">
        <f t="shared" si="48"/>
        <v>44717.36</v>
      </c>
      <c r="O61" s="247"/>
      <c r="P61" s="247"/>
      <c r="Q61" s="247">
        <f t="shared" si="48"/>
        <v>25541.93</v>
      </c>
      <c r="R61" s="247"/>
      <c r="S61" s="247"/>
      <c r="T61" s="247">
        <f t="shared" si="48"/>
        <v>25421.83</v>
      </c>
      <c r="U61" s="247"/>
      <c r="V61" s="247"/>
      <c r="W61" s="247">
        <f t="shared" si="48"/>
        <v>44716.229999999996</v>
      </c>
      <c r="X61" s="247"/>
      <c r="Y61" s="247"/>
      <c r="Z61" s="247">
        <f t="shared" si="48"/>
        <v>28541.93</v>
      </c>
      <c r="AA61" s="247"/>
      <c r="AB61" s="247"/>
      <c r="AC61" s="247">
        <f t="shared" si="48"/>
        <v>25421.83</v>
      </c>
      <c r="AD61" s="247"/>
      <c r="AE61" s="247"/>
      <c r="AF61" s="247">
        <f t="shared" si="48"/>
        <v>44716.13</v>
      </c>
      <c r="AG61" s="247"/>
      <c r="AH61" s="247"/>
      <c r="AI61" s="247">
        <f t="shared" si="48"/>
        <v>25500.899999999998</v>
      </c>
      <c r="AJ61" s="247"/>
      <c r="AK61" s="247"/>
      <c r="AL61" s="247">
        <f t="shared" si="48"/>
        <v>25380.799999999999</v>
      </c>
      <c r="AM61" s="247"/>
      <c r="AN61" s="247"/>
      <c r="AO61" s="247">
        <f>AO14</f>
        <v>54677.2</v>
      </c>
      <c r="AP61" s="247"/>
      <c r="AQ61" s="247"/>
      <c r="AR61" s="538"/>
      <c r="AS61" s="167">
        <f>AO61+AL61+AI61+AF61+AC61+Z61+W61+T61+Q61+N61+K61+H61</f>
        <v>395475.76999999996</v>
      </c>
    </row>
    <row r="62" spans="1:45" ht="32.25" customHeight="1" thickBot="1" x14ac:dyDescent="0.35">
      <c r="A62" s="544" t="s">
        <v>343</v>
      </c>
      <c r="B62" s="545"/>
      <c r="C62" s="545"/>
      <c r="D62" s="235" t="s">
        <v>41</v>
      </c>
      <c r="E62" s="238">
        <f>E63</f>
        <v>24.2</v>
      </c>
      <c r="F62" s="256">
        <v>0</v>
      </c>
      <c r="G62" s="256">
        <v>0</v>
      </c>
      <c r="H62" s="238">
        <v>0</v>
      </c>
      <c r="I62" s="238">
        <v>0</v>
      </c>
      <c r="J62" s="238">
        <v>0</v>
      </c>
      <c r="K62" s="256">
        <v>0</v>
      </c>
      <c r="L62" s="256">
        <v>0</v>
      </c>
      <c r="M62" s="238"/>
      <c r="N62" s="238">
        <f>N63</f>
        <v>24.2</v>
      </c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96"/>
      <c r="AN62" s="238"/>
      <c r="AO62" s="238"/>
      <c r="AP62" s="238"/>
      <c r="AQ62" s="297"/>
      <c r="AR62" s="506"/>
      <c r="AS62" s="167">
        <f>AO62+AL62+AI62+AF62+AC62+Z62+W62+T62+Q62+N62+K62+H62</f>
        <v>24.2</v>
      </c>
    </row>
    <row r="63" spans="1:45" ht="124.5" customHeight="1" thickBot="1" x14ac:dyDescent="0.35">
      <c r="A63" s="549"/>
      <c r="B63" s="550"/>
      <c r="C63" s="551"/>
      <c r="D63" s="331" t="s">
        <v>2</v>
      </c>
      <c r="E63" s="257">
        <f>N63</f>
        <v>24.2</v>
      </c>
      <c r="F63" s="257">
        <v>0</v>
      </c>
      <c r="G63" s="257">
        <v>0</v>
      </c>
      <c r="H63" s="257"/>
      <c r="I63" s="257">
        <v>0</v>
      </c>
      <c r="J63" s="257">
        <v>0</v>
      </c>
      <c r="K63" s="257"/>
      <c r="L63" s="257">
        <v>0</v>
      </c>
      <c r="M63" s="257">
        <v>0</v>
      </c>
      <c r="N63" s="257">
        <v>24.2</v>
      </c>
      <c r="O63" s="254"/>
      <c r="P63" s="254"/>
      <c r="Q63" s="257"/>
      <c r="R63" s="254"/>
      <c r="S63" s="254"/>
      <c r="T63" s="257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7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538"/>
      <c r="AS63" s="167"/>
    </row>
    <row r="64" spans="1:45" ht="25.5" customHeight="1" thickBot="1" x14ac:dyDescent="0.35">
      <c r="A64" s="344"/>
      <c r="B64" s="345"/>
      <c r="C64" s="345"/>
      <c r="D64" s="357"/>
      <c r="E64" s="358"/>
      <c r="F64" s="358"/>
      <c r="G64" s="359"/>
      <c r="H64" s="358"/>
      <c r="I64" s="358"/>
      <c r="J64" s="359"/>
      <c r="K64" s="358"/>
      <c r="L64" s="358"/>
      <c r="M64" s="359"/>
      <c r="N64" s="358"/>
      <c r="O64" s="358"/>
      <c r="P64" s="359"/>
      <c r="Q64" s="358"/>
      <c r="R64" s="358"/>
      <c r="S64" s="359"/>
      <c r="T64" s="358"/>
      <c r="U64" s="358"/>
      <c r="V64" s="359"/>
      <c r="W64" s="358"/>
      <c r="X64" s="358"/>
      <c r="Y64" s="359"/>
      <c r="Z64" s="358"/>
      <c r="AA64" s="358"/>
      <c r="AB64" s="359"/>
      <c r="AC64" s="358"/>
      <c r="AD64" s="358"/>
      <c r="AE64" s="359"/>
      <c r="AF64" s="358"/>
      <c r="AG64" s="358"/>
      <c r="AH64" s="359"/>
      <c r="AI64" s="358"/>
      <c r="AJ64" s="358"/>
      <c r="AK64" s="359"/>
      <c r="AL64" s="358"/>
      <c r="AM64" s="358"/>
      <c r="AN64" s="359"/>
      <c r="AO64" s="359"/>
      <c r="AP64" s="359"/>
      <c r="AQ64" s="359"/>
      <c r="AR64" s="347"/>
    </row>
    <row r="65" spans="1:44" s="101" customFormat="1" ht="19.5" customHeight="1" x14ac:dyDescent="0.3">
      <c r="A65" s="540" t="s">
        <v>351</v>
      </c>
      <c r="B65" s="540"/>
      <c r="C65" s="540"/>
      <c r="D65" s="540"/>
      <c r="E65" s="540"/>
      <c r="F65" s="540"/>
      <c r="G65" s="540"/>
      <c r="H65" s="540"/>
      <c r="I65" s="540"/>
      <c r="J65" s="540"/>
      <c r="K65" s="540"/>
      <c r="L65" s="540"/>
      <c r="M65" s="540"/>
      <c r="N65" s="540"/>
      <c r="O65" s="540"/>
      <c r="P65" s="540"/>
      <c r="Q65" s="540"/>
      <c r="R65" s="540"/>
      <c r="S65" s="540"/>
      <c r="T65" s="540"/>
      <c r="U65" s="540"/>
      <c r="V65" s="540"/>
      <c r="W65" s="540"/>
      <c r="X65" s="540"/>
      <c r="Y65" s="540"/>
      <c r="Z65" s="540"/>
      <c r="AA65" s="540"/>
      <c r="AB65" s="540"/>
      <c r="AC65" s="540"/>
      <c r="AD65" s="540"/>
      <c r="AE65" s="540"/>
      <c r="AF65" s="540"/>
      <c r="AG65" s="540"/>
      <c r="AH65" s="540"/>
      <c r="AI65" s="540"/>
      <c r="AJ65" s="540"/>
      <c r="AK65" s="540"/>
      <c r="AL65" s="540"/>
      <c r="AM65" s="540"/>
      <c r="AN65" s="540"/>
      <c r="AO65" s="540"/>
      <c r="AP65" s="540"/>
      <c r="AQ65" s="540"/>
      <c r="AR65" s="540"/>
    </row>
    <row r="66" spans="1:44" s="102" customFormat="1" ht="71.25" hidden="1" customHeight="1" x14ac:dyDescent="0.3">
      <c r="A66" s="514" t="s">
        <v>278</v>
      </c>
      <c r="B66" s="515"/>
      <c r="C66" s="515"/>
      <c r="D66" s="515"/>
      <c r="E66" s="515"/>
      <c r="F66" s="515"/>
      <c r="G66" s="515"/>
      <c r="H66" s="515"/>
      <c r="I66" s="515"/>
      <c r="J66" s="515"/>
      <c r="K66" s="515"/>
      <c r="L66" s="515"/>
      <c r="M66" s="515"/>
      <c r="N66" s="515"/>
      <c r="O66" s="515"/>
      <c r="P66" s="515"/>
      <c r="Q66" s="515"/>
      <c r="R66" s="515"/>
      <c r="S66" s="515"/>
      <c r="T66" s="515"/>
      <c r="U66" s="515"/>
      <c r="V66" s="515"/>
      <c r="W66" s="515"/>
      <c r="X66" s="515"/>
      <c r="Y66" s="515"/>
      <c r="Z66" s="515"/>
      <c r="AA66" s="515"/>
      <c r="AB66" s="515"/>
      <c r="AC66" s="515"/>
      <c r="AD66" s="515"/>
      <c r="AE66" s="515"/>
      <c r="AF66" s="515"/>
      <c r="AG66" s="515"/>
      <c r="AH66" s="515"/>
      <c r="AI66" s="515"/>
      <c r="AJ66" s="515"/>
      <c r="AK66" s="515"/>
      <c r="AL66" s="515"/>
      <c r="AM66" s="515"/>
      <c r="AN66" s="515"/>
      <c r="AO66" s="515"/>
      <c r="AP66" s="515"/>
      <c r="AQ66" s="515"/>
      <c r="AR66" s="515"/>
    </row>
    <row r="67" spans="1:44" s="102" customFormat="1" ht="71.25" customHeight="1" x14ac:dyDescent="0.4">
      <c r="A67" s="410" t="s">
        <v>353</v>
      </c>
      <c r="B67" s="411"/>
      <c r="C67" s="411"/>
      <c r="D67" s="367"/>
      <c r="E67" s="367" t="s">
        <v>354</v>
      </c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352"/>
      <c r="Q67" s="352"/>
      <c r="R67" s="352"/>
      <c r="S67" s="352"/>
      <c r="T67" s="352"/>
      <c r="U67" s="352"/>
      <c r="V67" s="352"/>
      <c r="W67" s="352"/>
      <c r="X67" s="352"/>
      <c r="Y67" s="352"/>
      <c r="Z67" s="352"/>
      <c r="AA67" s="352"/>
      <c r="AB67" s="352"/>
      <c r="AC67" s="352"/>
      <c r="AD67" s="352"/>
      <c r="AE67" s="352"/>
      <c r="AF67" s="352"/>
      <c r="AG67" s="352"/>
      <c r="AH67" s="352"/>
      <c r="AI67" s="352"/>
      <c r="AJ67" s="352"/>
      <c r="AK67" s="352"/>
      <c r="AL67" s="352"/>
      <c r="AM67" s="352"/>
      <c r="AN67" s="352"/>
      <c r="AO67" s="352"/>
      <c r="AP67" s="352"/>
      <c r="AQ67" s="352"/>
      <c r="AR67" s="352"/>
    </row>
    <row r="68" spans="1:44" s="102" customFormat="1" ht="42" customHeight="1" x14ac:dyDescent="0.4">
      <c r="A68" s="360" t="s">
        <v>346</v>
      </c>
      <c r="B68" s="360"/>
      <c r="C68" s="361"/>
      <c r="D68" s="361"/>
      <c r="E68" s="362"/>
      <c r="F68" s="362"/>
      <c r="G68" s="362"/>
      <c r="H68" s="362"/>
      <c r="I68" s="362"/>
      <c r="J68" s="362"/>
      <c r="K68" s="261"/>
      <c r="L68" s="261"/>
      <c r="M68" s="261"/>
      <c r="N68" s="261"/>
      <c r="O68" s="258"/>
      <c r="P68" s="258"/>
      <c r="Q68" s="259"/>
      <c r="R68" s="260"/>
      <c r="S68" s="260"/>
      <c r="T68" s="261"/>
      <c r="U68" s="261"/>
      <c r="V68" s="261"/>
      <c r="W68" s="261"/>
      <c r="X68" s="261"/>
      <c r="Y68" s="261"/>
      <c r="Z68" s="261"/>
      <c r="AA68" s="261"/>
      <c r="AB68" s="261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58"/>
      <c r="AO68" s="258"/>
      <c r="AP68" s="258"/>
      <c r="AQ68" s="258"/>
      <c r="AR68" s="258"/>
    </row>
    <row r="69" spans="1:44" ht="19.5" customHeight="1" x14ac:dyDescent="0.4">
      <c r="A69" s="366" t="s">
        <v>319</v>
      </c>
      <c r="B69" s="363"/>
      <c r="C69" s="363"/>
      <c r="D69" s="364"/>
      <c r="E69" s="365"/>
      <c r="F69" s="365"/>
      <c r="G69" s="365"/>
      <c r="H69" s="363"/>
      <c r="I69" s="363"/>
      <c r="J69" s="363"/>
      <c r="K69" s="262"/>
      <c r="L69" s="262"/>
      <c r="M69" s="262"/>
      <c r="N69" s="262"/>
      <c r="O69" s="265"/>
      <c r="P69" s="265"/>
      <c r="Q69" s="262"/>
      <c r="R69" s="262"/>
      <c r="S69" s="263"/>
      <c r="T69" s="264"/>
      <c r="U69" s="264"/>
      <c r="V69" s="264"/>
      <c r="W69" s="262"/>
      <c r="X69" s="262"/>
      <c r="Y69" s="262"/>
      <c r="Z69" s="262"/>
      <c r="AA69" s="262"/>
      <c r="AB69" s="262"/>
      <c r="AC69" s="265"/>
      <c r="AD69" s="265"/>
      <c r="AE69" s="265"/>
      <c r="AF69" s="265"/>
      <c r="AG69" s="265"/>
      <c r="AH69" s="265"/>
      <c r="AI69" s="265"/>
      <c r="AJ69" s="265"/>
      <c r="AK69" s="265"/>
      <c r="AL69" s="265"/>
      <c r="AM69" s="265"/>
      <c r="AN69" s="265"/>
      <c r="AO69" s="265"/>
      <c r="AP69" s="266"/>
      <c r="AQ69" s="266"/>
      <c r="AR69" s="267"/>
    </row>
    <row r="72" spans="1:44" ht="18" x14ac:dyDescent="0.35">
      <c r="A72" s="116"/>
      <c r="B72" s="114"/>
      <c r="C72" s="114"/>
      <c r="D72" s="117"/>
      <c r="E72" s="118"/>
      <c r="F72" s="118"/>
      <c r="G72" s="118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4"/>
      <c r="AJ72" s="114"/>
      <c r="AK72" s="114"/>
      <c r="AL72" s="115"/>
      <c r="AM72" s="115"/>
      <c r="AN72" s="115"/>
      <c r="AO72" s="119"/>
      <c r="AP72" s="95"/>
      <c r="AQ72" s="95"/>
    </row>
    <row r="73" spans="1:44" x14ac:dyDescent="0.3">
      <c r="A73" s="104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L73" s="105"/>
      <c r="AM73" s="105"/>
      <c r="AN73" s="105"/>
      <c r="AO73" s="95"/>
      <c r="AP73" s="95"/>
      <c r="AQ73" s="95"/>
    </row>
    <row r="74" spans="1:44" x14ac:dyDescent="0.3">
      <c r="A74" s="104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L74" s="105"/>
      <c r="AM74" s="105"/>
      <c r="AN74" s="105"/>
      <c r="AO74" s="95"/>
      <c r="AP74" s="95"/>
      <c r="AQ74" s="95"/>
    </row>
    <row r="75" spans="1:44" x14ac:dyDescent="0.3">
      <c r="A75" s="104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L75" s="105"/>
      <c r="AM75" s="105"/>
      <c r="AN75" s="105"/>
      <c r="AO75" s="95"/>
      <c r="AP75" s="95"/>
      <c r="AQ75" s="95"/>
    </row>
    <row r="76" spans="1:44" ht="14.25" customHeight="1" x14ac:dyDescent="0.3">
      <c r="A76" s="104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L76" s="105"/>
      <c r="AM76" s="105"/>
      <c r="AN76" s="105"/>
      <c r="AO76" s="95"/>
      <c r="AP76" s="95"/>
      <c r="AQ76" s="95"/>
    </row>
    <row r="77" spans="1:44" x14ac:dyDescent="0.3">
      <c r="A77" s="106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L77" s="105"/>
      <c r="AM77" s="105"/>
      <c r="AN77" s="105"/>
      <c r="AO77" s="95"/>
      <c r="AP77" s="95"/>
      <c r="AQ77" s="95"/>
    </row>
    <row r="78" spans="1:44" x14ac:dyDescent="0.3">
      <c r="A78" s="104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L78" s="105"/>
      <c r="AM78" s="105"/>
      <c r="AN78" s="105"/>
      <c r="AO78" s="95"/>
      <c r="AP78" s="95"/>
      <c r="AQ78" s="95"/>
    </row>
    <row r="79" spans="1:44" x14ac:dyDescent="0.3">
      <c r="A79" s="104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L79" s="105"/>
      <c r="AM79" s="105"/>
      <c r="AN79" s="105"/>
      <c r="AO79" s="95"/>
      <c r="AP79" s="95"/>
      <c r="AQ79" s="95"/>
    </row>
    <row r="80" spans="1:44" x14ac:dyDescent="0.3">
      <c r="A80" s="104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L80" s="105"/>
      <c r="AM80" s="105"/>
      <c r="AN80" s="105"/>
      <c r="AO80" s="95"/>
      <c r="AP80" s="95"/>
      <c r="AQ80" s="95"/>
    </row>
    <row r="81" spans="1:44" x14ac:dyDescent="0.3">
      <c r="A81" s="104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L81" s="105"/>
      <c r="AM81" s="105"/>
      <c r="AN81" s="105"/>
      <c r="AO81" s="95"/>
      <c r="AP81" s="95"/>
      <c r="AQ81" s="95"/>
    </row>
    <row r="82" spans="1:44" ht="12.75" customHeight="1" x14ac:dyDescent="0.3">
      <c r="A82" s="104"/>
    </row>
    <row r="83" spans="1:44" x14ac:dyDescent="0.3">
      <c r="A83" s="106"/>
    </row>
    <row r="84" spans="1:44" x14ac:dyDescent="0.3">
      <c r="A84" s="104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L84" s="109"/>
      <c r="AM84" s="109"/>
      <c r="AN84" s="109"/>
    </row>
    <row r="85" spans="1:44" s="103" customFormat="1" x14ac:dyDescent="0.3">
      <c r="A85" s="104"/>
      <c r="D85" s="107"/>
      <c r="E85" s="108"/>
      <c r="F85" s="108"/>
      <c r="G85" s="108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L85" s="109"/>
      <c r="AM85" s="109"/>
      <c r="AN85" s="109"/>
      <c r="AR85" s="95"/>
    </row>
    <row r="86" spans="1:44" s="103" customFormat="1" x14ac:dyDescent="0.3">
      <c r="A86" s="104"/>
      <c r="D86" s="107"/>
      <c r="E86" s="108"/>
      <c r="F86" s="108"/>
      <c r="G86" s="108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L86" s="109"/>
      <c r="AM86" s="109"/>
      <c r="AN86" s="109"/>
      <c r="AR86" s="95"/>
    </row>
    <row r="87" spans="1:44" s="103" customFormat="1" x14ac:dyDescent="0.3">
      <c r="A87" s="104"/>
      <c r="D87" s="107"/>
      <c r="E87" s="108"/>
      <c r="F87" s="108"/>
      <c r="G87" s="108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L87" s="109"/>
      <c r="AM87" s="109"/>
      <c r="AN87" s="109"/>
      <c r="AR87" s="95"/>
    </row>
    <row r="88" spans="1:44" s="103" customFormat="1" x14ac:dyDescent="0.3">
      <c r="A88" s="104"/>
      <c r="D88" s="107"/>
      <c r="E88" s="108"/>
      <c r="F88" s="108"/>
      <c r="G88" s="108"/>
      <c r="AR88" s="95"/>
    </row>
    <row r="94" spans="1:44" s="103" customFormat="1" ht="49.5" customHeight="1" x14ac:dyDescent="0.3">
      <c r="D94" s="107"/>
      <c r="E94" s="108"/>
      <c r="F94" s="108"/>
      <c r="G94" s="108"/>
      <c r="AR94" s="95"/>
    </row>
  </sheetData>
  <mergeCells count="77">
    <mergeCell ref="A65:AR65"/>
    <mergeCell ref="A57:AR57"/>
    <mergeCell ref="A58:C61"/>
    <mergeCell ref="AR58:AR61"/>
    <mergeCell ref="A62:C63"/>
    <mergeCell ref="AR62:AR63"/>
    <mergeCell ref="A66:AR66"/>
    <mergeCell ref="W7:Y7"/>
    <mergeCell ref="A20:C24"/>
    <mergeCell ref="Q7:S7"/>
    <mergeCell ref="A30:AR30"/>
    <mergeCell ref="A32:A34"/>
    <mergeCell ref="B32:B34"/>
    <mergeCell ref="A56:AR56"/>
    <mergeCell ref="AR52:AR53"/>
    <mergeCell ref="A54:A55"/>
    <mergeCell ref="B54:B55"/>
    <mergeCell ref="C54:C55"/>
    <mergeCell ref="AR54:AR55"/>
    <mergeCell ref="A52:A53"/>
    <mergeCell ref="B52:B53"/>
    <mergeCell ref="C52:C53"/>
    <mergeCell ref="AR11:AR14"/>
    <mergeCell ref="A15:C19"/>
    <mergeCell ref="AR32:AR34"/>
    <mergeCell ref="AR25:AR29"/>
    <mergeCell ref="A45:A48"/>
    <mergeCell ref="B45:B48"/>
    <mergeCell ref="C45:C48"/>
    <mergeCell ref="C42:C44"/>
    <mergeCell ref="AR15:AR19"/>
    <mergeCell ref="AR20:AR24"/>
    <mergeCell ref="AR36:AR39"/>
    <mergeCell ref="B36:B39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AF7:AH7"/>
    <mergeCell ref="AI7:AK7"/>
    <mergeCell ref="AL7:AN7"/>
    <mergeCell ref="A40:A41"/>
    <mergeCell ref="A11:C14"/>
    <mergeCell ref="C36:C39"/>
    <mergeCell ref="T7:V7"/>
    <mergeCell ref="K7:M7"/>
    <mergeCell ref="N7:P7"/>
    <mergeCell ref="Z7:AB7"/>
    <mergeCell ref="AC7:AE7"/>
    <mergeCell ref="A67:C67"/>
    <mergeCell ref="C50:C51"/>
    <mergeCell ref="AR50:AR51"/>
    <mergeCell ref="A25:C29"/>
    <mergeCell ref="B40:B41"/>
    <mergeCell ref="C40:C41"/>
    <mergeCell ref="AR40:AR41"/>
    <mergeCell ref="AR45:AR48"/>
    <mergeCell ref="A49:AR49"/>
    <mergeCell ref="A50:A51"/>
    <mergeCell ref="B50:B51"/>
    <mergeCell ref="A42:A44"/>
    <mergeCell ref="B42:B44"/>
    <mergeCell ref="C32:C34"/>
    <mergeCell ref="AR42:AR44"/>
    <mergeCell ref="A36:A39"/>
  </mergeCells>
  <pageMargins left="0" right="0" top="0" bottom="0" header="0" footer="0"/>
  <pageSetup paperSize="9" scale="40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4"/>
  <sheetViews>
    <sheetView zoomScale="71" zoomScaleNormal="71" workbookViewId="0">
      <selection activeCell="G14" sqref="G14"/>
    </sheetView>
  </sheetViews>
  <sheetFormatPr defaultColWidth="9.109375" defaultRowHeight="13.8" x14ac:dyDescent="0.25"/>
  <cols>
    <col min="1" max="1" width="4" style="122" customWidth="1"/>
    <col min="2" max="2" width="31" style="123" customWidth="1"/>
    <col min="3" max="3" width="14.88671875" style="123" customWidth="1"/>
    <col min="4" max="4" width="8.6640625" style="123" customWidth="1"/>
    <col min="5" max="5" width="8.5546875" style="123" customWidth="1"/>
    <col min="6" max="6" width="6.88671875" style="123" customWidth="1"/>
    <col min="7" max="8" width="6.44140625" style="123" customWidth="1"/>
    <col min="9" max="9" width="7.109375" style="123" customWidth="1"/>
    <col min="10" max="10" width="5.44140625" style="123" customWidth="1"/>
    <col min="11" max="11" width="6.109375" style="123" customWidth="1"/>
    <col min="12" max="12" width="2.6640625" style="123" bestFit="1" customWidth="1"/>
    <col min="13" max="13" width="5.5546875" style="123" customWidth="1"/>
    <col min="14" max="14" width="5.44140625" style="123" customWidth="1"/>
    <col min="15" max="15" width="2.6640625" style="123" bestFit="1" customWidth="1"/>
    <col min="16" max="17" width="6.109375" style="123" customWidth="1"/>
    <col min="18" max="18" width="2.6640625" style="123" bestFit="1" customWidth="1"/>
    <col min="19" max="19" width="4.88671875" style="123" customWidth="1"/>
    <col min="20" max="20" width="5.33203125" style="123" customWidth="1"/>
    <col min="21" max="21" width="2.6640625" style="123" bestFit="1" customWidth="1"/>
    <col min="22" max="22" width="5.6640625" style="123" customWidth="1"/>
    <col min="23" max="23" width="5.109375" style="123" customWidth="1"/>
    <col min="24" max="24" width="2.6640625" style="123" bestFit="1" customWidth="1"/>
    <col min="25" max="25" width="5.6640625" style="123" customWidth="1"/>
    <col min="26" max="26" width="5" style="123" customWidth="1"/>
    <col min="27" max="27" width="2.6640625" style="123" bestFit="1" customWidth="1"/>
    <col min="28" max="28" width="4.6640625" style="123" customWidth="1"/>
    <col min="29" max="29" width="4.5546875" style="123" customWidth="1"/>
    <col min="30" max="30" width="2.6640625" style="123" bestFit="1" customWidth="1"/>
    <col min="31" max="31" width="5" style="123" customWidth="1"/>
    <col min="32" max="32" width="5.109375" style="123" customWidth="1"/>
    <col min="33" max="33" width="2.6640625" style="123" bestFit="1" customWidth="1"/>
    <col min="34" max="34" width="5" style="123" customWidth="1"/>
    <col min="35" max="35" width="5.109375" style="123" customWidth="1"/>
    <col min="36" max="36" width="2.6640625" style="123" bestFit="1" customWidth="1"/>
    <col min="37" max="37" width="4.6640625" style="123" customWidth="1"/>
    <col min="38" max="38" width="6" style="123" customWidth="1"/>
    <col min="39" max="39" width="2.6640625" style="123" bestFit="1" customWidth="1"/>
    <col min="40" max="40" width="4.88671875" style="123" customWidth="1"/>
    <col min="41" max="41" width="5.33203125" style="123" customWidth="1"/>
    <col min="42" max="42" width="2.6640625" style="123" bestFit="1" customWidth="1"/>
    <col min="43" max="43" width="14.88671875" style="123" customWidth="1"/>
    <col min="44" max="16384" width="9.109375" style="123"/>
  </cols>
  <sheetData>
    <row r="1" spans="1:51" x14ac:dyDescent="0.25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560" t="s">
        <v>281</v>
      </c>
      <c r="AF1" s="560"/>
      <c r="AG1" s="560"/>
      <c r="AH1" s="560"/>
      <c r="AI1" s="560"/>
      <c r="AJ1" s="560"/>
      <c r="AK1" s="560"/>
      <c r="AL1" s="560"/>
      <c r="AM1" s="560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</row>
    <row r="2" spans="1:51" s="124" customFormat="1" ht="25.5" customHeight="1" thickBot="1" x14ac:dyDescent="0.35">
      <c r="A2" s="561" t="s">
        <v>345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  <c r="AI2" s="561"/>
      <c r="AJ2" s="561"/>
      <c r="AK2" s="561"/>
      <c r="AL2" s="561"/>
      <c r="AM2" s="561"/>
      <c r="AN2" s="561"/>
      <c r="AO2" s="166"/>
      <c r="AP2" s="166"/>
      <c r="AQ2" s="198"/>
      <c r="AR2" s="198"/>
      <c r="AS2" s="198"/>
      <c r="AT2" s="198"/>
      <c r="AU2" s="198"/>
      <c r="AV2" s="198"/>
      <c r="AW2" s="198"/>
      <c r="AX2" s="198"/>
      <c r="AY2" s="198"/>
    </row>
    <row r="3" spans="1:51" s="124" customFormat="1" ht="15.75" hidden="1" customHeight="1" x14ac:dyDescent="0.3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98"/>
      <c r="AR3" s="198"/>
      <c r="AS3" s="198"/>
      <c r="AT3" s="198"/>
      <c r="AU3" s="198"/>
      <c r="AV3" s="198"/>
      <c r="AW3" s="198"/>
      <c r="AX3" s="198"/>
      <c r="AY3" s="198"/>
    </row>
    <row r="4" spans="1:51" s="125" customFormat="1" hidden="1" thickBot="1" x14ac:dyDescent="0.3">
      <c r="A4" s="199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</row>
    <row r="5" spans="1:51" s="125" customFormat="1" ht="12.75" customHeight="1" thickBot="1" x14ac:dyDescent="0.3">
      <c r="A5" s="562" t="s">
        <v>0</v>
      </c>
      <c r="B5" s="564" t="s">
        <v>280</v>
      </c>
      <c r="C5" s="566" t="s">
        <v>263</v>
      </c>
      <c r="D5" s="568" t="s">
        <v>348</v>
      </c>
      <c r="E5" s="568"/>
      <c r="F5" s="568"/>
      <c r="G5" s="570" t="s">
        <v>255</v>
      </c>
      <c r="H5" s="571"/>
      <c r="I5" s="571"/>
      <c r="J5" s="571"/>
      <c r="K5" s="571"/>
      <c r="L5" s="571"/>
      <c r="M5" s="571"/>
      <c r="N5" s="571"/>
      <c r="O5" s="571"/>
      <c r="P5" s="571"/>
      <c r="Q5" s="571"/>
      <c r="R5" s="571"/>
      <c r="S5" s="571"/>
      <c r="T5" s="571"/>
      <c r="U5" s="571"/>
      <c r="V5" s="571"/>
      <c r="W5" s="571"/>
      <c r="X5" s="571"/>
      <c r="Y5" s="571"/>
      <c r="Z5" s="571"/>
      <c r="AA5" s="571"/>
      <c r="AB5" s="571"/>
      <c r="AC5" s="571"/>
      <c r="AD5" s="571"/>
      <c r="AE5" s="571"/>
      <c r="AF5" s="571"/>
      <c r="AG5" s="571"/>
      <c r="AH5" s="571"/>
      <c r="AI5" s="571"/>
      <c r="AJ5" s="571"/>
      <c r="AK5" s="571"/>
      <c r="AL5" s="571"/>
      <c r="AM5" s="571"/>
      <c r="AN5" s="571"/>
      <c r="AO5" s="571"/>
      <c r="AP5" s="571"/>
      <c r="AQ5" s="572" t="s">
        <v>279</v>
      </c>
      <c r="AR5" s="200"/>
      <c r="AS5" s="200"/>
      <c r="AT5" s="200"/>
      <c r="AU5" s="200"/>
      <c r="AV5" s="200"/>
      <c r="AW5" s="200"/>
      <c r="AX5" s="200"/>
      <c r="AY5" s="200"/>
    </row>
    <row r="6" spans="1:51" s="125" customFormat="1" ht="66.75" customHeight="1" thickBot="1" x14ac:dyDescent="0.3">
      <c r="A6" s="563"/>
      <c r="B6" s="565"/>
      <c r="C6" s="567"/>
      <c r="D6" s="569"/>
      <c r="E6" s="569"/>
      <c r="F6" s="569"/>
      <c r="G6" s="556" t="s">
        <v>17</v>
      </c>
      <c r="H6" s="557"/>
      <c r="I6" s="558"/>
      <c r="J6" s="553" t="s">
        <v>18</v>
      </c>
      <c r="K6" s="554"/>
      <c r="L6" s="555"/>
      <c r="M6" s="556" t="s">
        <v>22</v>
      </c>
      <c r="N6" s="557"/>
      <c r="O6" s="558"/>
      <c r="P6" s="553" t="s">
        <v>24</v>
      </c>
      <c r="Q6" s="554"/>
      <c r="R6" s="555"/>
      <c r="S6" s="556" t="s">
        <v>25</v>
      </c>
      <c r="T6" s="557"/>
      <c r="U6" s="558"/>
      <c r="V6" s="553" t="s">
        <v>26</v>
      </c>
      <c r="W6" s="554"/>
      <c r="X6" s="555"/>
      <c r="Y6" s="556" t="s">
        <v>28</v>
      </c>
      <c r="Z6" s="557"/>
      <c r="AA6" s="558"/>
      <c r="AB6" s="553" t="s">
        <v>29</v>
      </c>
      <c r="AC6" s="554"/>
      <c r="AD6" s="555"/>
      <c r="AE6" s="556" t="s">
        <v>30</v>
      </c>
      <c r="AF6" s="557"/>
      <c r="AG6" s="558"/>
      <c r="AH6" s="556" t="s">
        <v>32</v>
      </c>
      <c r="AI6" s="557"/>
      <c r="AJ6" s="558"/>
      <c r="AK6" s="553" t="s">
        <v>33</v>
      </c>
      <c r="AL6" s="554"/>
      <c r="AM6" s="555"/>
      <c r="AN6" s="556" t="s">
        <v>34</v>
      </c>
      <c r="AO6" s="557"/>
      <c r="AP6" s="558"/>
      <c r="AQ6" s="573"/>
      <c r="AR6" s="200"/>
      <c r="AS6" s="200"/>
      <c r="AT6" s="200"/>
      <c r="AU6" s="200"/>
      <c r="AV6" s="200"/>
      <c r="AW6" s="200"/>
      <c r="AX6" s="200"/>
      <c r="AY6" s="200"/>
    </row>
    <row r="7" spans="1:51" s="126" customFormat="1" ht="27" thickBot="1" x14ac:dyDescent="0.25">
      <c r="A7" s="201"/>
      <c r="B7" s="202"/>
      <c r="C7" s="202"/>
      <c r="D7" s="203" t="s">
        <v>20</v>
      </c>
      <c r="E7" s="204" t="s">
        <v>21</v>
      </c>
      <c r="F7" s="203" t="s">
        <v>19</v>
      </c>
      <c r="G7" s="204" t="s">
        <v>20</v>
      </c>
      <c r="H7" s="203" t="s">
        <v>21</v>
      </c>
      <c r="I7" s="203" t="s">
        <v>19</v>
      </c>
      <c r="J7" s="204" t="s">
        <v>20</v>
      </c>
      <c r="K7" s="203" t="s">
        <v>21</v>
      </c>
      <c r="L7" s="204" t="s">
        <v>19</v>
      </c>
      <c r="M7" s="203" t="s">
        <v>20</v>
      </c>
      <c r="N7" s="203" t="s">
        <v>21</v>
      </c>
      <c r="O7" s="204" t="s">
        <v>19</v>
      </c>
      <c r="P7" s="203" t="s">
        <v>20</v>
      </c>
      <c r="Q7" s="203" t="s">
        <v>21</v>
      </c>
      <c r="R7" s="204" t="s">
        <v>19</v>
      </c>
      <c r="S7" s="203" t="s">
        <v>20</v>
      </c>
      <c r="T7" s="204" t="s">
        <v>21</v>
      </c>
      <c r="U7" s="203" t="s">
        <v>19</v>
      </c>
      <c r="V7" s="204" t="s">
        <v>20</v>
      </c>
      <c r="W7" s="203" t="s">
        <v>21</v>
      </c>
      <c r="X7" s="204" t="s">
        <v>19</v>
      </c>
      <c r="Y7" s="203" t="s">
        <v>20</v>
      </c>
      <c r="Z7" s="204" t="s">
        <v>21</v>
      </c>
      <c r="AA7" s="203" t="s">
        <v>19</v>
      </c>
      <c r="AB7" s="204" t="s">
        <v>20</v>
      </c>
      <c r="AC7" s="203" t="s">
        <v>21</v>
      </c>
      <c r="AD7" s="204" t="s">
        <v>19</v>
      </c>
      <c r="AE7" s="203" t="s">
        <v>20</v>
      </c>
      <c r="AF7" s="204" t="s">
        <v>21</v>
      </c>
      <c r="AG7" s="203" t="s">
        <v>19</v>
      </c>
      <c r="AH7" s="204" t="s">
        <v>20</v>
      </c>
      <c r="AI7" s="203" t="s">
        <v>21</v>
      </c>
      <c r="AJ7" s="204" t="s">
        <v>19</v>
      </c>
      <c r="AK7" s="203" t="s">
        <v>20</v>
      </c>
      <c r="AL7" s="204" t="s">
        <v>21</v>
      </c>
      <c r="AM7" s="203" t="s">
        <v>19</v>
      </c>
      <c r="AN7" s="204" t="s">
        <v>20</v>
      </c>
      <c r="AO7" s="203" t="s">
        <v>21</v>
      </c>
      <c r="AP7" s="205" t="s">
        <v>19</v>
      </c>
      <c r="AQ7" s="574"/>
      <c r="AR7" s="206"/>
      <c r="AS7" s="206"/>
      <c r="AT7" s="206"/>
      <c r="AU7" s="206"/>
      <c r="AV7" s="206"/>
      <c r="AW7" s="206"/>
      <c r="AX7" s="206"/>
      <c r="AY7" s="206"/>
    </row>
    <row r="8" spans="1:51" s="126" customFormat="1" ht="162" customHeight="1" x14ac:dyDescent="0.25">
      <c r="A8" s="207" t="s">
        <v>323</v>
      </c>
      <c r="B8" s="208" t="s">
        <v>324</v>
      </c>
      <c r="C8" s="209">
        <v>1</v>
      </c>
      <c r="D8" s="209">
        <v>1</v>
      </c>
      <c r="E8" s="210"/>
      <c r="F8" s="211"/>
      <c r="G8" s="212">
        <v>1</v>
      </c>
      <c r="H8" s="213"/>
      <c r="I8" s="213"/>
      <c r="J8" s="212">
        <v>1</v>
      </c>
      <c r="K8" s="213"/>
      <c r="L8" s="213"/>
      <c r="M8" s="212">
        <v>1</v>
      </c>
      <c r="N8" s="213"/>
      <c r="O8" s="213"/>
      <c r="P8" s="212">
        <v>1</v>
      </c>
      <c r="Q8" s="213"/>
      <c r="R8" s="213"/>
      <c r="S8" s="212">
        <v>1</v>
      </c>
      <c r="T8" s="213"/>
      <c r="U8" s="213"/>
      <c r="V8" s="212">
        <v>1</v>
      </c>
      <c r="W8" s="213"/>
      <c r="X8" s="213"/>
      <c r="Y8" s="212">
        <v>1</v>
      </c>
      <c r="Z8" s="213"/>
      <c r="AA8" s="213"/>
      <c r="AB8" s="212">
        <v>1</v>
      </c>
      <c r="AC8" s="213"/>
      <c r="AD8" s="213"/>
      <c r="AE8" s="212">
        <v>1</v>
      </c>
      <c r="AF8" s="213"/>
      <c r="AG8" s="213"/>
      <c r="AH8" s="212">
        <v>1</v>
      </c>
      <c r="AI8" s="213"/>
      <c r="AJ8" s="213"/>
      <c r="AK8" s="212">
        <v>1</v>
      </c>
      <c r="AL8" s="213"/>
      <c r="AM8" s="213"/>
      <c r="AN8" s="212">
        <v>1</v>
      </c>
      <c r="AO8" s="213"/>
      <c r="AP8" s="213"/>
      <c r="AQ8" s="214"/>
      <c r="AR8" s="206"/>
      <c r="AS8" s="206"/>
      <c r="AT8" s="206"/>
      <c r="AU8" s="206"/>
      <c r="AV8" s="206"/>
      <c r="AW8" s="206"/>
      <c r="AX8" s="206"/>
      <c r="AY8" s="206"/>
    </row>
    <row r="9" spans="1:51" s="126" customFormat="1" ht="138" customHeight="1" x14ac:dyDescent="0.25">
      <c r="A9" s="215" t="s">
        <v>325</v>
      </c>
      <c r="B9" s="216" t="s">
        <v>326</v>
      </c>
      <c r="C9" s="217">
        <v>1</v>
      </c>
      <c r="D9" s="217">
        <v>1</v>
      </c>
      <c r="E9" s="218"/>
      <c r="F9" s="219"/>
      <c r="G9" s="220">
        <v>1</v>
      </c>
      <c r="H9" s="221"/>
      <c r="I9" s="221"/>
      <c r="J9" s="220">
        <v>1</v>
      </c>
      <c r="K9" s="221"/>
      <c r="L9" s="221"/>
      <c r="M9" s="220">
        <v>1</v>
      </c>
      <c r="N9" s="221"/>
      <c r="O9" s="221"/>
      <c r="P9" s="220">
        <v>1</v>
      </c>
      <c r="Q9" s="221"/>
      <c r="R9" s="221"/>
      <c r="S9" s="220">
        <v>1</v>
      </c>
      <c r="T9" s="221"/>
      <c r="U9" s="221"/>
      <c r="V9" s="220">
        <v>1</v>
      </c>
      <c r="W9" s="221"/>
      <c r="X9" s="221"/>
      <c r="Y9" s="220">
        <v>1</v>
      </c>
      <c r="Z9" s="221"/>
      <c r="AA9" s="221"/>
      <c r="AB9" s="220">
        <v>1</v>
      </c>
      <c r="AC9" s="221"/>
      <c r="AD9" s="221"/>
      <c r="AE9" s="220">
        <v>1</v>
      </c>
      <c r="AF9" s="221"/>
      <c r="AG9" s="221"/>
      <c r="AH9" s="220">
        <v>1</v>
      </c>
      <c r="AI9" s="221"/>
      <c r="AJ9" s="221"/>
      <c r="AK9" s="220">
        <v>1</v>
      </c>
      <c r="AL9" s="221"/>
      <c r="AM9" s="221"/>
      <c r="AN9" s="220">
        <v>1</v>
      </c>
      <c r="AO9" s="221"/>
      <c r="AP9" s="221"/>
      <c r="AQ9" s="222"/>
      <c r="AR9" s="206"/>
      <c r="AS9" s="206"/>
      <c r="AT9" s="206"/>
      <c r="AU9" s="206"/>
      <c r="AV9" s="206"/>
      <c r="AW9" s="206"/>
      <c r="AX9" s="206"/>
      <c r="AY9" s="206"/>
    </row>
    <row r="10" spans="1:51" s="126" customFormat="1" ht="141.75" customHeight="1" x14ac:dyDescent="0.3">
      <c r="A10" s="215" t="s">
        <v>327</v>
      </c>
      <c r="B10" s="216" t="s">
        <v>328</v>
      </c>
      <c r="C10" s="217">
        <v>40</v>
      </c>
      <c r="D10" s="217">
        <v>40.6</v>
      </c>
      <c r="E10" s="218"/>
      <c r="F10" s="219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4">
        <v>40.6</v>
      </c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5" t="s">
        <v>340</v>
      </c>
      <c r="AR10" s="206"/>
      <c r="AS10" s="206"/>
      <c r="AT10" s="206"/>
      <c r="AU10" s="206"/>
      <c r="AV10" s="206"/>
      <c r="AW10" s="206"/>
      <c r="AX10" s="206"/>
      <c r="AY10" s="206"/>
    </row>
    <row r="11" spans="1:51" s="126" customFormat="1" ht="110.25" customHeight="1" x14ac:dyDescent="0.3">
      <c r="A11" s="215" t="s">
        <v>329</v>
      </c>
      <c r="B11" s="216" t="s">
        <v>330</v>
      </c>
      <c r="C11" s="226">
        <v>1.01</v>
      </c>
      <c r="D11" s="217" t="s">
        <v>338</v>
      </c>
      <c r="E11" s="218"/>
      <c r="F11" s="219"/>
      <c r="G11" s="217"/>
      <c r="H11" s="223"/>
      <c r="I11" s="223"/>
      <c r="J11" s="217"/>
      <c r="K11" s="223"/>
      <c r="L11" s="223"/>
      <c r="M11" s="217"/>
      <c r="N11" s="223"/>
      <c r="O11" s="223"/>
      <c r="P11" s="217"/>
      <c r="Q11" s="223"/>
      <c r="R11" s="223"/>
      <c r="S11" s="217"/>
      <c r="T11" s="223"/>
      <c r="U11" s="223"/>
      <c r="V11" s="217"/>
      <c r="W11" s="223"/>
      <c r="X11" s="223"/>
      <c r="Y11" s="217"/>
      <c r="Z11" s="223"/>
      <c r="AA11" s="223"/>
      <c r="AB11" s="217"/>
      <c r="AC11" s="223"/>
      <c r="AD11" s="223"/>
      <c r="AE11" s="217"/>
      <c r="AF11" s="223"/>
      <c r="AG11" s="223"/>
      <c r="AH11" s="217"/>
      <c r="AI11" s="223"/>
      <c r="AJ11" s="223"/>
      <c r="AK11" s="217"/>
      <c r="AL11" s="223"/>
      <c r="AM11" s="223"/>
      <c r="AN11" s="217" t="s">
        <v>338</v>
      </c>
      <c r="AO11" s="223"/>
      <c r="AP11" s="223"/>
      <c r="AQ11" s="225" t="s">
        <v>341</v>
      </c>
      <c r="AR11" s="206"/>
      <c r="AS11" s="206"/>
      <c r="AT11" s="206"/>
      <c r="AU11" s="206"/>
      <c r="AV11" s="206"/>
      <c r="AW11" s="206"/>
      <c r="AX11" s="206"/>
      <c r="AY11" s="206"/>
    </row>
    <row r="12" spans="1:51" s="126" customFormat="1" ht="157.5" customHeight="1" x14ac:dyDescent="0.25">
      <c r="A12" s="215" t="s">
        <v>331</v>
      </c>
      <c r="B12" s="216" t="s">
        <v>332</v>
      </c>
      <c r="C12" s="217">
        <v>6</v>
      </c>
      <c r="D12" s="217">
        <v>7</v>
      </c>
      <c r="E12" s="218"/>
      <c r="F12" s="219"/>
      <c r="G12" s="224"/>
      <c r="H12" s="223"/>
      <c r="I12" s="223"/>
      <c r="J12" s="223"/>
      <c r="K12" s="223"/>
      <c r="L12" s="223"/>
      <c r="M12" s="223"/>
      <c r="N12" s="223"/>
      <c r="O12" s="223"/>
      <c r="P12" s="224">
        <v>7</v>
      </c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2"/>
      <c r="AR12" s="206"/>
      <c r="AS12" s="206"/>
      <c r="AT12" s="206"/>
      <c r="AU12" s="206"/>
      <c r="AV12" s="206"/>
      <c r="AW12" s="206"/>
      <c r="AX12" s="206"/>
      <c r="AY12" s="206"/>
    </row>
    <row r="13" spans="1:51" s="126" customFormat="1" ht="108" customHeight="1" x14ac:dyDescent="0.25">
      <c r="A13" s="215" t="s">
        <v>333</v>
      </c>
      <c r="B13" s="216" t="s">
        <v>334</v>
      </c>
      <c r="C13" s="217">
        <v>1</v>
      </c>
      <c r="D13" s="217">
        <v>1</v>
      </c>
      <c r="E13" s="218"/>
      <c r="F13" s="219"/>
      <c r="G13" s="220">
        <v>1</v>
      </c>
      <c r="H13" s="221"/>
      <c r="I13" s="221"/>
      <c r="J13" s="220">
        <v>1</v>
      </c>
      <c r="K13" s="221"/>
      <c r="L13" s="221"/>
      <c r="M13" s="220">
        <v>1</v>
      </c>
      <c r="N13" s="221"/>
      <c r="O13" s="221"/>
      <c r="P13" s="220">
        <v>1</v>
      </c>
      <c r="Q13" s="221"/>
      <c r="R13" s="221"/>
      <c r="S13" s="220">
        <v>1</v>
      </c>
      <c r="T13" s="221"/>
      <c r="U13" s="221"/>
      <c r="V13" s="220">
        <v>1</v>
      </c>
      <c r="W13" s="221"/>
      <c r="X13" s="221"/>
      <c r="Y13" s="220">
        <v>1</v>
      </c>
      <c r="Z13" s="221"/>
      <c r="AA13" s="221"/>
      <c r="AB13" s="220">
        <v>1</v>
      </c>
      <c r="AC13" s="221"/>
      <c r="AD13" s="221"/>
      <c r="AE13" s="220">
        <v>1</v>
      </c>
      <c r="AF13" s="221"/>
      <c r="AG13" s="221"/>
      <c r="AH13" s="220">
        <v>1</v>
      </c>
      <c r="AI13" s="221"/>
      <c r="AJ13" s="221"/>
      <c r="AK13" s="220">
        <v>1</v>
      </c>
      <c r="AL13" s="221"/>
      <c r="AM13" s="221"/>
      <c r="AN13" s="220">
        <v>1</v>
      </c>
      <c r="AO13" s="221"/>
      <c r="AP13" s="221"/>
      <c r="AQ13" s="222"/>
      <c r="AR13" s="206"/>
      <c r="AS13" s="206"/>
      <c r="AT13" s="206"/>
      <c r="AU13" s="206"/>
      <c r="AV13" s="206"/>
      <c r="AW13" s="206"/>
      <c r="AX13" s="206"/>
      <c r="AY13" s="206"/>
    </row>
    <row r="14" spans="1:51" s="126" customFormat="1" ht="138" customHeight="1" x14ac:dyDescent="0.25">
      <c r="A14" s="215" t="s">
        <v>335</v>
      </c>
      <c r="B14" s="216" t="s">
        <v>336</v>
      </c>
      <c r="C14" s="226">
        <v>0.91700000000000004</v>
      </c>
      <c r="D14" s="217" t="s">
        <v>339</v>
      </c>
      <c r="E14" s="218"/>
      <c r="F14" s="219"/>
      <c r="G14" s="217" t="s">
        <v>339</v>
      </c>
      <c r="H14" s="223"/>
      <c r="I14" s="223"/>
      <c r="J14" s="217" t="s">
        <v>339</v>
      </c>
      <c r="K14" s="223"/>
      <c r="L14" s="223"/>
      <c r="M14" s="217" t="s">
        <v>339</v>
      </c>
      <c r="N14" s="223"/>
      <c r="O14" s="223"/>
      <c r="P14" s="217" t="s">
        <v>339</v>
      </c>
      <c r="Q14" s="223"/>
      <c r="R14" s="223"/>
      <c r="S14" s="217" t="s">
        <v>339</v>
      </c>
      <c r="T14" s="223"/>
      <c r="U14" s="223"/>
      <c r="V14" s="217" t="s">
        <v>339</v>
      </c>
      <c r="W14" s="223"/>
      <c r="X14" s="223"/>
      <c r="Y14" s="217" t="s">
        <v>339</v>
      </c>
      <c r="Z14" s="223"/>
      <c r="AA14" s="223"/>
      <c r="AB14" s="217" t="s">
        <v>339</v>
      </c>
      <c r="AC14" s="223"/>
      <c r="AD14" s="223"/>
      <c r="AE14" s="217" t="s">
        <v>339</v>
      </c>
      <c r="AF14" s="223"/>
      <c r="AG14" s="223"/>
      <c r="AH14" s="217" t="s">
        <v>339</v>
      </c>
      <c r="AI14" s="223"/>
      <c r="AJ14" s="223"/>
      <c r="AK14" s="217" t="s">
        <v>339</v>
      </c>
      <c r="AL14" s="223"/>
      <c r="AM14" s="223"/>
      <c r="AN14" s="217" t="s">
        <v>339</v>
      </c>
      <c r="AO14" s="223"/>
      <c r="AP14" s="223"/>
      <c r="AQ14" s="222"/>
      <c r="AR14" s="206"/>
      <c r="AS14" s="206"/>
      <c r="AT14" s="206"/>
      <c r="AU14" s="206"/>
      <c r="AV14" s="206"/>
      <c r="AW14" s="206"/>
      <c r="AX14" s="206"/>
      <c r="AY14" s="206"/>
    </row>
    <row r="15" spans="1:51" s="126" customFormat="1" ht="234" x14ac:dyDescent="0.25">
      <c r="A15" s="336" t="s">
        <v>337</v>
      </c>
      <c r="B15" s="337" t="s">
        <v>350</v>
      </c>
      <c r="C15" s="338">
        <v>1</v>
      </c>
      <c r="D15" s="339"/>
      <c r="E15" s="340"/>
      <c r="F15" s="341"/>
      <c r="G15" s="339"/>
      <c r="H15" s="342"/>
      <c r="I15" s="342"/>
      <c r="J15" s="339"/>
      <c r="K15" s="342"/>
      <c r="L15" s="342"/>
      <c r="M15" s="339"/>
      <c r="N15" s="342"/>
      <c r="O15" s="342"/>
      <c r="P15" s="339"/>
      <c r="Q15" s="342"/>
      <c r="R15" s="342"/>
      <c r="S15" s="339"/>
      <c r="T15" s="342"/>
      <c r="U15" s="342"/>
      <c r="V15" s="339"/>
      <c r="W15" s="342"/>
      <c r="X15" s="342"/>
      <c r="Y15" s="339"/>
      <c r="Z15" s="342"/>
      <c r="AA15" s="342"/>
      <c r="AB15" s="339"/>
      <c r="AC15" s="342"/>
      <c r="AD15" s="342"/>
      <c r="AE15" s="339"/>
      <c r="AF15" s="342"/>
      <c r="AG15" s="342"/>
      <c r="AH15" s="339"/>
      <c r="AI15" s="342"/>
      <c r="AJ15" s="342"/>
      <c r="AK15" s="339"/>
      <c r="AL15" s="342"/>
      <c r="AM15" s="342"/>
      <c r="AN15" s="339"/>
      <c r="AO15" s="342"/>
      <c r="AP15" s="342"/>
      <c r="AQ15" s="343"/>
      <c r="AR15" s="206"/>
      <c r="AS15" s="206"/>
      <c r="AT15" s="206"/>
      <c r="AU15" s="206"/>
      <c r="AV15" s="206"/>
      <c r="AW15" s="206"/>
      <c r="AX15" s="206"/>
      <c r="AY15" s="206"/>
    </row>
    <row r="16" spans="1:51" s="126" customFormat="1" ht="156.6" thickBot="1" x14ac:dyDescent="0.35">
      <c r="A16" s="227" t="s">
        <v>349</v>
      </c>
      <c r="B16" s="228" t="s">
        <v>352</v>
      </c>
      <c r="C16" s="338">
        <v>1</v>
      </c>
      <c r="D16" s="229">
        <v>100</v>
      </c>
      <c r="E16" s="229"/>
      <c r="F16" s="229"/>
      <c r="G16" s="229">
        <v>100</v>
      </c>
      <c r="H16" s="230"/>
      <c r="I16" s="230"/>
      <c r="J16" s="229">
        <v>100</v>
      </c>
      <c r="K16" s="230"/>
      <c r="L16" s="230"/>
      <c r="M16" s="229">
        <v>100</v>
      </c>
      <c r="N16" s="230"/>
      <c r="O16" s="230"/>
      <c r="P16" s="229">
        <v>100</v>
      </c>
      <c r="Q16" s="230"/>
      <c r="R16" s="230"/>
      <c r="S16" s="229">
        <v>100</v>
      </c>
      <c r="T16" s="230"/>
      <c r="U16" s="230"/>
      <c r="V16" s="229">
        <v>100</v>
      </c>
      <c r="W16" s="230"/>
      <c r="X16" s="230"/>
      <c r="Y16" s="229">
        <v>100</v>
      </c>
      <c r="Z16" s="230"/>
      <c r="AA16" s="230"/>
      <c r="AB16" s="229">
        <v>100</v>
      </c>
      <c r="AC16" s="230"/>
      <c r="AD16" s="230"/>
      <c r="AE16" s="229">
        <v>100</v>
      </c>
      <c r="AF16" s="230"/>
      <c r="AG16" s="230"/>
      <c r="AH16" s="229">
        <v>100</v>
      </c>
      <c r="AI16" s="230"/>
      <c r="AJ16" s="230"/>
      <c r="AK16" s="229">
        <v>100</v>
      </c>
      <c r="AL16" s="230"/>
      <c r="AM16" s="230"/>
      <c r="AN16" s="229">
        <v>100</v>
      </c>
      <c r="AO16" s="230"/>
      <c r="AP16" s="230"/>
      <c r="AQ16" s="231"/>
      <c r="AR16" s="206"/>
      <c r="AS16" s="206"/>
      <c r="AT16" s="206"/>
      <c r="AU16" s="206"/>
      <c r="AV16" s="206"/>
      <c r="AW16" s="206"/>
      <c r="AX16" s="206"/>
      <c r="AY16" s="206"/>
    </row>
    <row r="17" spans="1:70" s="127" customFormat="1" ht="13.2" x14ac:dyDescent="0.3">
      <c r="A17" s="232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4"/>
      <c r="AT17" s="234"/>
      <c r="AU17" s="234"/>
      <c r="AV17" s="234"/>
      <c r="AW17" s="234"/>
      <c r="AX17" s="234"/>
      <c r="AY17" s="234"/>
    </row>
    <row r="18" spans="1:70" s="127" customFormat="1" ht="13.2" x14ac:dyDescent="0.3">
      <c r="A18" s="232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4"/>
      <c r="AT18" s="234"/>
      <c r="AU18" s="234"/>
      <c r="AV18" s="234"/>
      <c r="AW18" s="234"/>
      <c r="AX18" s="234"/>
      <c r="AY18" s="234"/>
    </row>
    <row r="19" spans="1:70" s="128" customFormat="1" ht="70.95" customHeight="1" x14ac:dyDescent="0.3">
      <c r="A19" s="559" t="s">
        <v>318</v>
      </c>
      <c r="B19" s="559"/>
      <c r="C19" s="559"/>
      <c r="D19" s="559"/>
      <c r="E19" s="559"/>
      <c r="F19" s="559"/>
      <c r="G19" s="559"/>
      <c r="H19" s="559"/>
      <c r="I19" s="559"/>
      <c r="J19" s="559"/>
      <c r="K19" s="559"/>
      <c r="L19" s="559"/>
      <c r="M19" s="559"/>
      <c r="N19" s="559"/>
      <c r="O19" s="559"/>
      <c r="P19" s="559"/>
      <c r="Q19" s="559"/>
      <c r="R19" s="559"/>
      <c r="S19" s="559"/>
      <c r="T19" s="559"/>
      <c r="U19" s="559"/>
      <c r="V19" s="559"/>
      <c r="W19" s="559"/>
      <c r="X19" s="559"/>
      <c r="Y19" s="559"/>
      <c r="Z19" s="559"/>
      <c r="AA19" s="559"/>
      <c r="AB19" s="559"/>
      <c r="AC19" s="559"/>
      <c r="AD19" s="559"/>
      <c r="AE19" s="559"/>
      <c r="AF19" s="559"/>
      <c r="AG19" s="559"/>
      <c r="AH19" s="559"/>
      <c r="AI19" s="559"/>
      <c r="AJ19" s="559"/>
      <c r="AK19" s="559"/>
      <c r="AL19" s="559"/>
      <c r="AM19" s="559"/>
      <c r="AN19" s="559"/>
      <c r="AO19" s="559"/>
      <c r="AP19" s="559"/>
      <c r="AQ19" s="559"/>
      <c r="AR19" s="559"/>
      <c r="AS19" s="559"/>
      <c r="AT19" s="559"/>
      <c r="AU19" s="559"/>
      <c r="AV19" s="559"/>
      <c r="AW19" s="559"/>
      <c r="AX19" s="559"/>
      <c r="AY19" s="559"/>
    </row>
    <row r="20" spans="1:70" s="128" customFormat="1" ht="17.399999999999999" x14ac:dyDescent="0.3">
      <c r="A20" s="195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</row>
    <row r="21" spans="1:70" s="128" customFormat="1" ht="36.75" customHeight="1" x14ac:dyDescent="0.3">
      <c r="A21" s="186" t="s">
        <v>347</v>
      </c>
      <c r="B21" s="186"/>
      <c r="C21" s="187"/>
      <c r="D21" s="187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</row>
    <row r="22" spans="1:70" s="110" customFormat="1" ht="30" customHeight="1" x14ac:dyDescent="0.3">
      <c r="A22" s="189" t="s">
        <v>319</v>
      </c>
      <c r="B22" s="190"/>
      <c r="C22" s="190"/>
      <c r="D22" s="191"/>
      <c r="E22" s="192"/>
      <c r="F22" s="192"/>
      <c r="G22" s="192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0"/>
      <c r="AP22" s="190"/>
      <c r="AQ22" s="190"/>
      <c r="AR22" s="190"/>
      <c r="AS22" s="190"/>
      <c r="AT22" s="193"/>
      <c r="AU22" s="193"/>
      <c r="AV22" s="193"/>
      <c r="AW22" s="193"/>
      <c r="AX22" s="193"/>
      <c r="AY22" s="194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</row>
    <row r="23" spans="1:70" s="110" customFormat="1" ht="17.399999999999999" x14ac:dyDescent="0.3">
      <c r="A23" s="189"/>
      <c r="B23" s="190"/>
      <c r="C23" s="190"/>
      <c r="D23" s="191"/>
      <c r="E23" s="192"/>
      <c r="F23" s="192"/>
      <c r="G23" s="192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0"/>
      <c r="AP23" s="190"/>
      <c r="AQ23" s="190"/>
      <c r="AR23" s="190"/>
      <c r="AS23" s="190"/>
      <c r="AT23" s="193"/>
      <c r="AU23" s="193"/>
      <c r="AV23" s="193"/>
      <c r="AW23" s="193"/>
      <c r="AX23" s="193"/>
      <c r="AY23" s="194"/>
      <c r="AZ23" s="131"/>
      <c r="BA23" s="131"/>
      <c r="BB23" s="131"/>
      <c r="BC23" s="131"/>
      <c r="BD23" s="131"/>
      <c r="BE23" s="131"/>
      <c r="BF23" s="131"/>
      <c r="BG23" s="131"/>
      <c r="BH23" s="131"/>
      <c r="BI23" s="130"/>
      <c r="BJ23" s="130"/>
      <c r="BK23" s="130"/>
      <c r="BL23" s="131"/>
      <c r="BM23" s="131"/>
      <c r="BN23" s="131"/>
    </row>
    <row r="24" spans="1:70" s="125" customFormat="1" ht="13.2" x14ac:dyDescent="0.25">
      <c r="A24" s="111"/>
    </row>
  </sheetData>
  <mergeCells count="21">
    <mergeCell ref="A19:AY19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4"/>
  <sheetViews>
    <sheetView zoomScale="65" zoomScaleNormal="65" workbookViewId="0">
      <selection activeCell="H30" sqref="H30"/>
    </sheetView>
  </sheetViews>
  <sheetFormatPr defaultColWidth="9.109375" defaultRowHeight="13.2" x14ac:dyDescent="0.25"/>
  <cols>
    <col min="1" max="1" width="3.5546875" style="132" customWidth="1"/>
    <col min="2" max="2" width="25.6640625" style="132" customWidth="1"/>
    <col min="3" max="3" width="11.5546875" style="133" customWidth="1"/>
    <col min="4" max="4" width="18.44140625" style="132" customWidth="1"/>
    <col min="5" max="5" width="15.5546875" style="132" customWidth="1"/>
    <col min="6" max="6" width="16" style="132" customWidth="1"/>
    <col min="7" max="7" width="8.44140625" style="132" customWidth="1"/>
    <col min="8" max="8" width="23.109375" style="132" customWidth="1"/>
    <col min="9" max="9" width="20" style="132" customWidth="1"/>
    <col min="10" max="10" width="10.5546875" style="132" customWidth="1"/>
    <col min="11" max="11" width="13.88671875" style="132" customWidth="1"/>
    <col min="12" max="12" width="11.6640625" style="132" customWidth="1"/>
    <col min="13" max="13" width="10.88671875" style="132" hidden="1" customWidth="1"/>
    <col min="14" max="14" width="35.109375" style="132" customWidth="1"/>
    <col min="15" max="15" width="36.33203125" style="132" customWidth="1"/>
    <col min="16" max="248" width="9.109375" style="132"/>
    <col min="249" max="249" width="3.5546875" style="132" customWidth="1"/>
    <col min="250" max="250" width="25.6640625" style="132" customWidth="1"/>
    <col min="251" max="251" width="11.5546875" style="132" customWidth="1"/>
    <col min="252" max="252" width="18.44140625" style="132" customWidth="1"/>
    <col min="253" max="253" width="10.109375" style="132" customWidth="1"/>
    <col min="254" max="254" width="15.5546875" style="132" customWidth="1"/>
    <col min="255" max="255" width="16" style="132" customWidth="1"/>
    <col min="256" max="256" width="7" style="132" customWidth="1"/>
    <col min="257" max="257" width="14.44140625" style="132" customWidth="1"/>
    <col min="258" max="258" width="11" style="132" customWidth="1"/>
    <col min="259" max="260" width="13.88671875" style="132" customWidth="1"/>
    <col min="261" max="261" width="12.109375" style="132" customWidth="1"/>
    <col min="262" max="262" width="13.88671875" style="132" customWidth="1"/>
    <col min="263" max="263" width="11.5546875" style="132" customWidth="1"/>
    <col min="264" max="264" width="15.109375" style="132" customWidth="1"/>
    <col min="265" max="265" width="13.88671875" style="132" customWidth="1"/>
    <col min="266" max="266" width="10.5546875" style="132" customWidth="1"/>
    <col min="267" max="267" width="13.88671875" style="132" customWidth="1"/>
    <col min="268" max="268" width="11.6640625" style="132" customWidth="1"/>
    <col min="269" max="269" width="0" style="132" hidden="1" customWidth="1"/>
    <col min="270" max="270" width="35.109375" style="132" customWidth="1"/>
    <col min="271" max="271" width="36.33203125" style="132" customWidth="1"/>
    <col min="272" max="504" width="9.109375" style="132"/>
    <col min="505" max="505" width="3.5546875" style="132" customWidth="1"/>
    <col min="506" max="506" width="25.6640625" style="132" customWidth="1"/>
    <col min="507" max="507" width="11.5546875" style="132" customWidth="1"/>
    <col min="508" max="508" width="18.44140625" style="132" customWidth="1"/>
    <col min="509" max="509" width="10.109375" style="132" customWidth="1"/>
    <col min="510" max="510" width="15.5546875" style="132" customWidth="1"/>
    <col min="511" max="511" width="16" style="132" customWidth="1"/>
    <col min="512" max="512" width="7" style="132" customWidth="1"/>
    <col min="513" max="513" width="14.44140625" style="132" customWidth="1"/>
    <col min="514" max="514" width="11" style="132" customWidth="1"/>
    <col min="515" max="516" width="13.88671875" style="132" customWidth="1"/>
    <col min="517" max="517" width="12.109375" style="132" customWidth="1"/>
    <col min="518" max="518" width="13.88671875" style="132" customWidth="1"/>
    <col min="519" max="519" width="11.5546875" style="132" customWidth="1"/>
    <col min="520" max="520" width="15.109375" style="132" customWidth="1"/>
    <col min="521" max="521" width="13.88671875" style="132" customWidth="1"/>
    <col min="522" max="522" width="10.5546875" style="132" customWidth="1"/>
    <col min="523" max="523" width="13.88671875" style="132" customWidth="1"/>
    <col min="524" max="524" width="11.6640625" style="132" customWidth="1"/>
    <col min="525" max="525" width="0" style="132" hidden="1" customWidth="1"/>
    <col min="526" max="526" width="35.109375" style="132" customWidth="1"/>
    <col min="527" max="527" width="36.33203125" style="132" customWidth="1"/>
    <col min="528" max="760" width="9.109375" style="132"/>
    <col min="761" max="761" width="3.5546875" style="132" customWidth="1"/>
    <col min="762" max="762" width="25.6640625" style="132" customWidth="1"/>
    <col min="763" max="763" width="11.5546875" style="132" customWidth="1"/>
    <col min="764" max="764" width="18.44140625" style="132" customWidth="1"/>
    <col min="765" max="765" width="10.109375" style="132" customWidth="1"/>
    <col min="766" max="766" width="15.5546875" style="132" customWidth="1"/>
    <col min="767" max="767" width="16" style="132" customWidth="1"/>
    <col min="768" max="768" width="7" style="132" customWidth="1"/>
    <col min="769" max="769" width="14.44140625" style="132" customWidth="1"/>
    <col min="770" max="770" width="11" style="132" customWidth="1"/>
    <col min="771" max="772" width="13.88671875" style="132" customWidth="1"/>
    <col min="773" max="773" width="12.109375" style="132" customWidth="1"/>
    <col min="774" max="774" width="13.88671875" style="132" customWidth="1"/>
    <col min="775" max="775" width="11.5546875" style="132" customWidth="1"/>
    <col min="776" max="776" width="15.109375" style="132" customWidth="1"/>
    <col min="777" max="777" width="13.88671875" style="132" customWidth="1"/>
    <col min="778" max="778" width="10.5546875" style="132" customWidth="1"/>
    <col min="779" max="779" width="13.88671875" style="132" customWidth="1"/>
    <col min="780" max="780" width="11.6640625" style="132" customWidth="1"/>
    <col min="781" max="781" width="0" style="132" hidden="1" customWidth="1"/>
    <col min="782" max="782" width="35.109375" style="132" customWidth="1"/>
    <col min="783" max="783" width="36.33203125" style="132" customWidth="1"/>
    <col min="784" max="1016" width="9.109375" style="132"/>
    <col min="1017" max="1017" width="3.5546875" style="132" customWidth="1"/>
    <col min="1018" max="1018" width="25.6640625" style="132" customWidth="1"/>
    <col min="1019" max="1019" width="11.5546875" style="132" customWidth="1"/>
    <col min="1020" max="1020" width="18.44140625" style="132" customWidth="1"/>
    <col min="1021" max="1021" width="10.109375" style="132" customWidth="1"/>
    <col min="1022" max="1022" width="15.5546875" style="132" customWidth="1"/>
    <col min="1023" max="1023" width="16" style="132" customWidth="1"/>
    <col min="1024" max="1024" width="7" style="132" customWidth="1"/>
    <col min="1025" max="1025" width="14.44140625" style="132" customWidth="1"/>
    <col min="1026" max="1026" width="11" style="132" customWidth="1"/>
    <col min="1027" max="1028" width="13.88671875" style="132" customWidth="1"/>
    <col min="1029" max="1029" width="12.109375" style="132" customWidth="1"/>
    <col min="1030" max="1030" width="13.88671875" style="132" customWidth="1"/>
    <col min="1031" max="1031" width="11.5546875" style="132" customWidth="1"/>
    <col min="1032" max="1032" width="15.109375" style="132" customWidth="1"/>
    <col min="1033" max="1033" width="13.88671875" style="132" customWidth="1"/>
    <col min="1034" max="1034" width="10.5546875" style="132" customWidth="1"/>
    <col min="1035" max="1035" width="13.88671875" style="132" customWidth="1"/>
    <col min="1036" max="1036" width="11.6640625" style="132" customWidth="1"/>
    <col min="1037" max="1037" width="0" style="132" hidden="1" customWidth="1"/>
    <col min="1038" max="1038" width="35.109375" style="132" customWidth="1"/>
    <col min="1039" max="1039" width="36.33203125" style="132" customWidth="1"/>
    <col min="1040" max="1272" width="9.109375" style="132"/>
    <col min="1273" max="1273" width="3.5546875" style="132" customWidth="1"/>
    <col min="1274" max="1274" width="25.6640625" style="132" customWidth="1"/>
    <col min="1275" max="1275" width="11.5546875" style="132" customWidth="1"/>
    <col min="1276" max="1276" width="18.44140625" style="132" customWidth="1"/>
    <col min="1277" max="1277" width="10.109375" style="132" customWidth="1"/>
    <col min="1278" max="1278" width="15.5546875" style="132" customWidth="1"/>
    <col min="1279" max="1279" width="16" style="132" customWidth="1"/>
    <col min="1280" max="1280" width="7" style="132" customWidth="1"/>
    <col min="1281" max="1281" width="14.44140625" style="132" customWidth="1"/>
    <col min="1282" max="1282" width="11" style="132" customWidth="1"/>
    <col min="1283" max="1284" width="13.88671875" style="132" customWidth="1"/>
    <col min="1285" max="1285" width="12.109375" style="132" customWidth="1"/>
    <col min="1286" max="1286" width="13.88671875" style="132" customWidth="1"/>
    <col min="1287" max="1287" width="11.5546875" style="132" customWidth="1"/>
    <col min="1288" max="1288" width="15.109375" style="132" customWidth="1"/>
    <col min="1289" max="1289" width="13.88671875" style="132" customWidth="1"/>
    <col min="1290" max="1290" width="10.5546875" style="132" customWidth="1"/>
    <col min="1291" max="1291" width="13.88671875" style="132" customWidth="1"/>
    <col min="1292" max="1292" width="11.6640625" style="132" customWidth="1"/>
    <col min="1293" max="1293" width="0" style="132" hidden="1" customWidth="1"/>
    <col min="1294" max="1294" width="35.109375" style="132" customWidth="1"/>
    <col min="1295" max="1295" width="36.33203125" style="132" customWidth="1"/>
    <col min="1296" max="1528" width="9.109375" style="132"/>
    <col min="1529" max="1529" width="3.5546875" style="132" customWidth="1"/>
    <col min="1530" max="1530" width="25.6640625" style="132" customWidth="1"/>
    <col min="1531" max="1531" width="11.5546875" style="132" customWidth="1"/>
    <col min="1532" max="1532" width="18.44140625" style="132" customWidth="1"/>
    <col min="1533" max="1533" width="10.109375" style="132" customWidth="1"/>
    <col min="1534" max="1534" width="15.5546875" style="132" customWidth="1"/>
    <col min="1535" max="1535" width="16" style="132" customWidth="1"/>
    <col min="1536" max="1536" width="7" style="132" customWidth="1"/>
    <col min="1537" max="1537" width="14.44140625" style="132" customWidth="1"/>
    <col min="1538" max="1538" width="11" style="132" customWidth="1"/>
    <col min="1539" max="1540" width="13.88671875" style="132" customWidth="1"/>
    <col min="1541" max="1541" width="12.109375" style="132" customWidth="1"/>
    <col min="1542" max="1542" width="13.88671875" style="132" customWidth="1"/>
    <col min="1543" max="1543" width="11.5546875" style="132" customWidth="1"/>
    <col min="1544" max="1544" width="15.109375" style="132" customWidth="1"/>
    <col min="1545" max="1545" width="13.88671875" style="132" customWidth="1"/>
    <col min="1546" max="1546" width="10.5546875" style="132" customWidth="1"/>
    <col min="1547" max="1547" width="13.88671875" style="132" customWidth="1"/>
    <col min="1548" max="1548" width="11.6640625" style="132" customWidth="1"/>
    <col min="1549" max="1549" width="0" style="132" hidden="1" customWidth="1"/>
    <col min="1550" max="1550" width="35.109375" style="132" customWidth="1"/>
    <col min="1551" max="1551" width="36.33203125" style="132" customWidth="1"/>
    <col min="1552" max="1784" width="9.109375" style="132"/>
    <col min="1785" max="1785" width="3.5546875" style="132" customWidth="1"/>
    <col min="1786" max="1786" width="25.6640625" style="132" customWidth="1"/>
    <col min="1787" max="1787" width="11.5546875" style="132" customWidth="1"/>
    <col min="1788" max="1788" width="18.44140625" style="132" customWidth="1"/>
    <col min="1789" max="1789" width="10.109375" style="132" customWidth="1"/>
    <col min="1790" max="1790" width="15.5546875" style="132" customWidth="1"/>
    <col min="1791" max="1791" width="16" style="132" customWidth="1"/>
    <col min="1792" max="1792" width="7" style="132" customWidth="1"/>
    <col min="1793" max="1793" width="14.44140625" style="132" customWidth="1"/>
    <col min="1794" max="1794" width="11" style="132" customWidth="1"/>
    <col min="1795" max="1796" width="13.88671875" style="132" customWidth="1"/>
    <col min="1797" max="1797" width="12.109375" style="132" customWidth="1"/>
    <col min="1798" max="1798" width="13.88671875" style="132" customWidth="1"/>
    <col min="1799" max="1799" width="11.5546875" style="132" customWidth="1"/>
    <col min="1800" max="1800" width="15.109375" style="132" customWidth="1"/>
    <col min="1801" max="1801" width="13.88671875" style="132" customWidth="1"/>
    <col min="1802" max="1802" width="10.5546875" style="132" customWidth="1"/>
    <col min="1803" max="1803" width="13.88671875" style="132" customWidth="1"/>
    <col min="1804" max="1804" width="11.6640625" style="132" customWidth="1"/>
    <col min="1805" max="1805" width="0" style="132" hidden="1" customWidth="1"/>
    <col min="1806" max="1806" width="35.109375" style="132" customWidth="1"/>
    <col min="1807" max="1807" width="36.33203125" style="132" customWidth="1"/>
    <col min="1808" max="2040" width="9.109375" style="132"/>
    <col min="2041" max="2041" width="3.5546875" style="132" customWidth="1"/>
    <col min="2042" max="2042" width="25.6640625" style="132" customWidth="1"/>
    <col min="2043" max="2043" width="11.5546875" style="132" customWidth="1"/>
    <col min="2044" max="2044" width="18.44140625" style="132" customWidth="1"/>
    <col min="2045" max="2045" width="10.109375" style="132" customWidth="1"/>
    <col min="2046" max="2046" width="15.5546875" style="132" customWidth="1"/>
    <col min="2047" max="2047" width="16" style="132" customWidth="1"/>
    <col min="2048" max="2048" width="7" style="132" customWidth="1"/>
    <col min="2049" max="2049" width="14.44140625" style="132" customWidth="1"/>
    <col min="2050" max="2050" width="11" style="132" customWidth="1"/>
    <col min="2051" max="2052" width="13.88671875" style="132" customWidth="1"/>
    <col min="2053" max="2053" width="12.109375" style="132" customWidth="1"/>
    <col min="2054" max="2054" width="13.88671875" style="132" customWidth="1"/>
    <col min="2055" max="2055" width="11.5546875" style="132" customWidth="1"/>
    <col min="2056" max="2056" width="15.109375" style="132" customWidth="1"/>
    <col min="2057" max="2057" width="13.88671875" style="132" customWidth="1"/>
    <col min="2058" max="2058" width="10.5546875" style="132" customWidth="1"/>
    <col min="2059" max="2059" width="13.88671875" style="132" customWidth="1"/>
    <col min="2060" max="2060" width="11.6640625" style="132" customWidth="1"/>
    <col min="2061" max="2061" width="0" style="132" hidden="1" customWidth="1"/>
    <col min="2062" max="2062" width="35.109375" style="132" customWidth="1"/>
    <col min="2063" max="2063" width="36.33203125" style="132" customWidth="1"/>
    <col min="2064" max="2296" width="9.109375" style="132"/>
    <col min="2297" max="2297" width="3.5546875" style="132" customWidth="1"/>
    <col min="2298" max="2298" width="25.6640625" style="132" customWidth="1"/>
    <col min="2299" max="2299" width="11.5546875" style="132" customWidth="1"/>
    <col min="2300" max="2300" width="18.44140625" style="132" customWidth="1"/>
    <col min="2301" max="2301" width="10.109375" style="132" customWidth="1"/>
    <col min="2302" max="2302" width="15.5546875" style="132" customWidth="1"/>
    <col min="2303" max="2303" width="16" style="132" customWidth="1"/>
    <col min="2304" max="2304" width="7" style="132" customWidth="1"/>
    <col min="2305" max="2305" width="14.44140625" style="132" customWidth="1"/>
    <col min="2306" max="2306" width="11" style="132" customWidth="1"/>
    <col min="2307" max="2308" width="13.88671875" style="132" customWidth="1"/>
    <col min="2309" max="2309" width="12.109375" style="132" customWidth="1"/>
    <col min="2310" max="2310" width="13.88671875" style="132" customWidth="1"/>
    <col min="2311" max="2311" width="11.5546875" style="132" customWidth="1"/>
    <col min="2312" max="2312" width="15.109375" style="132" customWidth="1"/>
    <col min="2313" max="2313" width="13.88671875" style="132" customWidth="1"/>
    <col min="2314" max="2314" width="10.5546875" style="132" customWidth="1"/>
    <col min="2315" max="2315" width="13.88671875" style="132" customWidth="1"/>
    <col min="2316" max="2316" width="11.6640625" style="132" customWidth="1"/>
    <col min="2317" max="2317" width="0" style="132" hidden="1" customWidth="1"/>
    <col min="2318" max="2318" width="35.109375" style="132" customWidth="1"/>
    <col min="2319" max="2319" width="36.33203125" style="132" customWidth="1"/>
    <col min="2320" max="2552" width="9.109375" style="132"/>
    <col min="2553" max="2553" width="3.5546875" style="132" customWidth="1"/>
    <col min="2554" max="2554" width="25.6640625" style="132" customWidth="1"/>
    <col min="2555" max="2555" width="11.5546875" style="132" customWidth="1"/>
    <col min="2556" max="2556" width="18.44140625" style="132" customWidth="1"/>
    <col min="2557" max="2557" width="10.109375" style="132" customWidth="1"/>
    <col min="2558" max="2558" width="15.5546875" style="132" customWidth="1"/>
    <col min="2559" max="2559" width="16" style="132" customWidth="1"/>
    <col min="2560" max="2560" width="7" style="132" customWidth="1"/>
    <col min="2561" max="2561" width="14.44140625" style="132" customWidth="1"/>
    <col min="2562" max="2562" width="11" style="132" customWidth="1"/>
    <col min="2563" max="2564" width="13.88671875" style="132" customWidth="1"/>
    <col min="2565" max="2565" width="12.109375" style="132" customWidth="1"/>
    <col min="2566" max="2566" width="13.88671875" style="132" customWidth="1"/>
    <col min="2567" max="2567" width="11.5546875" style="132" customWidth="1"/>
    <col min="2568" max="2568" width="15.109375" style="132" customWidth="1"/>
    <col min="2569" max="2569" width="13.88671875" style="132" customWidth="1"/>
    <col min="2570" max="2570" width="10.5546875" style="132" customWidth="1"/>
    <col min="2571" max="2571" width="13.88671875" style="132" customWidth="1"/>
    <col min="2572" max="2572" width="11.6640625" style="132" customWidth="1"/>
    <col min="2573" max="2573" width="0" style="132" hidden="1" customWidth="1"/>
    <col min="2574" max="2574" width="35.109375" style="132" customWidth="1"/>
    <col min="2575" max="2575" width="36.33203125" style="132" customWidth="1"/>
    <col min="2576" max="2808" width="9.109375" style="132"/>
    <col min="2809" max="2809" width="3.5546875" style="132" customWidth="1"/>
    <col min="2810" max="2810" width="25.6640625" style="132" customWidth="1"/>
    <col min="2811" max="2811" width="11.5546875" style="132" customWidth="1"/>
    <col min="2812" max="2812" width="18.44140625" style="132" customWidth="1"/>
    <col min="2813" max="2813" width="10.109375" style="132" customWidth="1"/>
    <col min="2814" max="2814" width="15.5546875" style="132" customWidth="1"/>
    <col min="2815" max="2815" width="16" style="132" customWidth="1"/>
    <col min="2816" max="2816" width="7" style="132" customWidth="1"/>
    <col min="2817" max="2817" width="14.44140625" style="132" customWidth="1"/>
    <col min="2818" max="2818" width="11" style="132" customWidth="1"/>
    <col min="2819" max="2820" width="13.88671875" style="132" customWidth="1"/>
    <col min="2821" max="2821" width="12.109375" style="132" customWidth="1"/>
    <col min="2822" max="2822" width="13.88671875" style="132" customWidth="1"/>
    <col min="2823" max="2823" width="11.5546875" style="132" customWidth="1"/>
    <col min="2824" max="2824" width="15.109375" style="132" customWidth="1"/>
    <col min="2825" max="2825" width="13.88671875" style="132" customWidth="1"/>
    <col min="2826" max="2826" width="10.5546875" style="132" customWidth="1"/>
    <col min="2827" max="2827" width="13.88671875" style="132" customWidth="1"/>
    <col min="2828" max="2828" width="11.6640625" style="132" customWidth="1"/>
    <col min="2829" max="2829" width="0" style="132" hidden="1" customWidth="1"/>
    <col min="2830" max="2830" width="35.109375" style="132" customWidth="1"/>
    <col min="2831" max="2831" width="36.33203125" style="132" customWidth="1"/>
    <col min="2832" max="3064" width="9.109375" style="132"/>
    <col min="3065" max="3065" width="3.5546875" style="132" customWidth="1"/>
    <col min="3066" max="3066" width="25.6640625" style="132" customWidth="1"/>
    <col min="3067" max="3067" width="11.5546875" style="132" customWidth="1"/>
    <col min="3068" max="3068" width="18.44140625" style="132" customWidth="1"/>
    <col min="3069" max="3069" width="10.109375" style="132" customWidth="1"/>
    <col min="3070" max="3070" width="15.5546875" style="132" customWidth="1"/>
    <col min="3071" max="3071" width="16" style="132" customWidth="1"/>
    <col min="3072" max="3072" width="7" style="132" customWidth="1"/>
    <col min="3073" max="3073" width="14.44140625" style="132" customWidth="1"/>
    <col min="3074" max="3074" width="11" style="132" customWidth="1"/>
    <col min="3075" max="3076" width="13.88671875" style="132" customWidth="1"/>
    <col min="3077" max="3077" width="12.109375" style="132" customWidth="1"/>
    <col min="3078" max="3078" width="13.88671875" style="132" customWidth="1"/>
    <col min="3079" max="3079" width="11.5546875" style="132" customWidth="1"/>
    <col min="3080" max="3080" width="15.109375" style="132" customWidth="1"/>
    <col min="3081" max="3081" width="13.88671875" style="132" customWidth="1"/>
    <col min="3082" max="3082" width="10.5546875" style="132" customWidth="1"/>
    <col min="3083" max="3083" width="13.88671875" style="132" customWidth="1"/>
    <col min="3084" max="3084" width="11.6640625" style="132" customWidth="1"/>
    <col min="3085" max="3085" width="0" style="132" hidden="1" customWidth="1"/>
    <col min="3086" max="3086" width="35.109375" style="132" customWidth="1"/>
    <col min="3087" max="3087" width="36.33203125" style="132" customWidth="1"/>
    <col min="3088" max="3320" width="9.109375" style="132"/>
    <col min="3321" max="3321" width="3.5546875" style="132" customWidth="1"/>
    <col min="3322" max="3322" width="25.6640625" style="132" customWidth="1"/>
    <col min="3323" max="3323" width="11.5546875" style="132" customWidth="1"/>
    <col min="3324" max="3324" width="18.44140625" style="132" customWidth="1"/>
    <col min="3325" max="3325" width="10.109375" style="132" customWidth="1"/>
    <col min="3326" max="3326" width="15.5546875" style="132" customWidth="1"/>
    <col min="3327" max="3327" width="16" style="132" customWidth="1"/>
    <col min="3328" max="3328" width="7" style="132" customWidth="1"/>
    <col min="3329" max="3329" width="14.44140625" style="132" customWidth="1"/>
    <col min="3330" max="3330" width="11" style="132" customWidth="1"/>
    <col min="3331" max="3332" width="13.88671875" style="132" customWidth="1"/>
    <col min="3333" max="3333" width="12.109375" style="132" customWidth="1"/>
    <col min="3334" max="3334" width="13.88671875" style="132" customWidth="1"/>
    <col min="3335" max="3335" width="11.5546875" style="132" customWidth="1"/>
    <col min="3336" max="3336" width="15.109375" style="132" customWidth="1"/>
    <col min="3337" max="3337" width="13.88671875" style="132" customWidth="1"/>
    <col min="3338" max="3338" width="10.5546875" style="132" customWidth="1"/>
    <col min="3339" max="3339" width="13.88671875" style="132" customWidth="1"/>
    <col min="3340" max="3340" width="11.6640625" style="132" customWidth="1"/>
    <col min="3341" max="3341" width="0" style="132" hidden="1" customWidth="1"/>
    <col min="3342" max="3342" width="35.109375" style="132" customWidth="1"/>
    <col min="3343" max="3343" width="36.33203125" style="132" customWidth="1"/>
    <col min="3344" max="3576" width="9.109375" style="132"/>
    <col min="3577" max="3577" width="3.5546875" style="132" customWidth="1"/>
    <col min="3578" max="3578" width="25.6640625" style="132" customWidth="1"/>
    <col min="3579" max="3579" width="11.5546875" style="132" customWidth="1"/>
    <col min="3580" max="3580" width="18.44140625" style="132" customWidth="1"/>
    <col min="3581" max="3581" width="10.109375" style="132" customWidth="1"/>
    <col min="3582" max="3582" width="15.5546875" style="132" customWidth="1"/>
    <col min="3583" max="3583" width="16" style="132" customWidth="1"/>
    <col min="3584" max="3584" width="7" style="132" customWidth="1"/>
    <col min="3585" max="3585" width="14.44140625" style="132" customWidth="1"/>
    <col min="3586" max="3586" width="11" style="132" customWidth="1"/>
    <col min="3587" max="3588" width="13.88671875" style="132" customWidth="1"/>
    <col min="3589" max="3589" width="12.109375" style="132" customWidth="1"/>
    <col min="3590" max="3590" width="13.88671875" style="132" customWidth="1"/>
    <col min="3591" max="3591" width="11.5546875" style="132" customWidth="1"/>
    <col min="3592" max="3592" width="15.109375" style="132" customWidth="1"/>
    <col min="3593" max="3593" width="13.88671875" style="132" customWidth="1"/>
    <col min="3594" max="3594" width="10.5546875" style="132" customWidth="1"/>
    <col min="3595" max="3595" width="13.88671875" style="132" customWidth="1"/>
    <col min="3596" max="3596" width="11.6640625" style="132" customWidth="1"/>
    <col min="3597" max="3597" width="0" style="132" hidden="1" customWidth="1"/>
    <col min="3598" max="3598" width="35.109375" style="132" customWidth="1"/>
    <col min="3599" max="3599" width="36.33203125" style="132" customWidth="1"/>
    <col min="3600" max="3832" width="9.109375" style="132"/>
    <col min="3833" max="3833" width="3.5546875" style="132" customWidth="1"/>
    <col min="3834" max="3834" width="25.6640625" style="132" customWidth="1"/>
    <col min="3835" max="3835" width="11.5546875" style="132" customWidth="1"/>
    <col min="3836" max="3836" width="18.44140625" style="132" customWidth="1"/>
    <col min="3837" max="3837" width="10.109375" style="132" customWidth="1"/>
    <col min="3838" max="3838" width="15.5546875" style="132" customWidth="1"/>
    <col min="3839" max="3839" width="16" style="132" customWidth="1"/>
    <col min="3840" max="3840" width="7" style="132" customWidth="1"/>
    <col min="3841" max="3841" width="14.44140625" style="132" customWidth="1"/>
    <col min="3842" max="3842" width="11" style="132" customWidth="1"/>
    <col min="3843" max="3844" width="13.88671875" style="132" customWidth="1"/>
    <col min="3845" max="3845" width="12.109375" style="132" customWidth="1"/>
    <col min="3846" max="3846" width="13.88671875" style="132" customWidth="1"/>
    <col min="3847" max="3847" width="11.5546875" style="132" customWidth="1"/>
    <col min="3848" max="3848" width="15.109375" style="132" customWidth="1"/>
    <col min="3849" max="3849" width="13.88671875" style="132" customWidth="1"/>
    <col min="3850" max="3850" width="10.5546875" style="132" customWidth="1"/>
    <col min="3851" max="3851" width="13.88671875" style="132" customWidth="1"/>
    <col min="3852" max="3852" width="11.6640625" style="132" customWidth="1"/>
    <col min="3853" max="3853" width="0" style="132" hidden="1" customWidth="1"/>
    <col min="3854" max="3854" width="35.109375" style="132" customWidth="1"/>
    <col min="3855" max="3855" width="36.33203125" style="132" customWidth="1"/>
    <col min="3856" max="4088" width="9.109375" style="132"/>
    <col min="4089" max="4089" width="3.5546875" style="132" customWidth="1"/>
    <col min="4090" max="4090" width="25.6640625" style="132" customWidth="1"/>
    <col min="4091" max="4091" width="11.5546875" style="132" customWidth="1"/>
    <col min="4092" max="4092" width="18.44140625" style="132" customWidth="1"/>
    <col min="4093" max="4093" width="10.109375" style="132" customWidth="1"/>
    <col min="4094" max="4094" width="15.5546875" style="132" customWidth="1"/>
    <col min="4095" max="4095" width="16" style="132" customWidth="1"/>
    <col min="4096" max="4096" width="7" style="132" customWidth="1"/>
    <col min="4097" max="4097" width="14.44140625" style="132" customWidth="1"/>
    <col min="4098" max="4098" width="11" style="132" customWidth="1"/>
    <col min="4099" max="4100" width="13.88671875" style="132" customWidth="1"/>
    <col min="4101" max="4101" width="12.109375" style="132" customWidth="1"/>
    <col min="4102" max="4102" width="13.88671875" style="132" customWidth="1"/>
    <col min="4103" max="4103" width="11.5546875" style="132" customWidth="1"/>
    <col min="4104" max="4104" width="15.109375" style="132" customWidth="1"/>
    <col min="4105" max="4105" width="13.88671875" style="132" customWidth="1"/>
    <col min="4106" max="4106" width="10.5546875" style="132" customWidth="1"/>
    <col min="4107" max="4107" width="13.88671875" style="132" customWidth="1"/>
    <col min="4108" max="4108" width="11.6640625" style="132" customWidth="1"/>
    <col min="4109" max="4109" width="0" style="132" hidden="1" customWidth="1"/>
    <col min="4110" max="4110" width="35.109375" style="132" customWidth="1"/>
    <col min="4111" max="4111" width="36.33203125" style="132" customWidth="1"/>
    <col min="4112" max="4344" width="9.109375" style="132"/>
    <col min="4345" max="4345" width="3.5546875" style="132" customWidth="1"/>
    <col min="4346" max="4346" width="25.6640625" style="132" customWidth="1"/>
    <col min="4347" max="4347" width="11.5546875" style="132" customWidth="1"/>
    <col min="4348" max="4348" width="18.44140625" style="132" customWidth="1"/>
    <col min="4349" max="4349" width="10.109375" style="132" customWidth="1"/>
    <col min="4350" max="4350" width="15.5546875" style="132" customWidth="1"/>
    <col min="4351" max="4351" width="16" style="132" customWidth="1"/>
    <col min="4352" max="4352" width="7" style="132" customWidth="1"/>
    <col min="4353" max="4353" width="14.44140625" style="132" customWidth="1"/>
    <col min="4354" max="4354" width="11" style="132" customWidth="1"/>
    <col min="4355" max="4356" width="13.88671875" style="132" customWidth="1"/>
    <col min="4357" max="4357" width="12.109375" style="132" customWidth="1"/>
    <col min="4358" max="4358" width="13.88671875" style="132" customWidth="1"/>
    <col min="4359" max="4359" width="11.5546875" style="132" customWidth="1"/>
    <col min="4360" max="4360" width="15.109375" style="132" customWidth="1"/>
    <col min="4361" max="4361" width="13.88671875" style="132" customWidth="1"/>
    <col min="4362" max="4362" width="10.5546875" style="132" customWidth="1"/>
    <col min="4363" max="4363" width="13.88671875" style="132" customWidth="1"/>
    <col min="4364" max="4364" width="11.6640625" style="132" customWidth="1"/>
    <col min="4365" max="4365" width="0" style="132" hidden="1" customWidth="1"/>
    <col min="4366" max="4366" width="35.109375" style="132" customWidth="1"/>
    <col min="4367" max="4367" width="36.33203125" style="132" customWidth="1"/>
    <col min="4368" max="4600" width="9.109375" style="132"/>
    <col min="4601" max="4601" width="3.5546875" style="132" customWidth="1"/>
    <col min="4602" max="4602" width="25.6640625" style="132" customWidth="1"/>
    <col min="4603" max="4603" width="11.5546875" style="132" customWidth="1"/>
    <col min="4604" max="4604" width="18.44140625" style="132" customWidth="1"/>
    <col min="4605" max="4605" width="10.109375" style="132" customWidth="1"/>
    <col min="4606" max="4606" width="15.5546875" style="132" customWidth="1"/>
    <col min="4607" max="4607" width="16" style="132" customWidth="1"/>
    <col min="4608" max="4608" width="7" style="132" customWidth="1"/>
    <col min="4609" max="4609" width="14.44140625" style="132" customWidth="1"/>
    <col min="4610" max="4610" width="11" style="132" customWidth="1"/>
    <col min="4611" max="4612" width="13.88671875" style="132" customWidth="1"/>
    <col min="4613" max="4613" width="12.109375" style="132" customWidth="1"/>
    <col min="4614" max="4614" width="13.88671875" style="132" customWidth="1"/>
    <col min="4615" max="4615" width="11.5546875" style="132" customWidth="1"/>
    <col min="4616" max="4616" width="15.109375" style="132" customWidth="1"/>
    <col min="4617" max="4617" width="13.88671875" style="132" customWidth="1"/>
    <col min="4618" max="4618" width="10.5546875" style="132" customWidth="1"/>
    <col min="4619" max="4619" width="13.88671875" style="132" customWidth="1"/>
    <col min="4620" max="4620" width="11.6640625" style="132" customWidth="1"/>
    <col min="4621" max="4621" width="0" style="132" hidden="1" customWidth="1"/>
    <col min="4622" max="4622" width="35.109375" style="132" customWidth="1"/>
    <col min="4623" max="4623" width="36.33203125" style="132" customWidth="1"/>
    <col min="4624" max="4856" width="9.109375" style="132"/>
    <col min="4857" max="4857" width="3.5546875" style="132" customWidth="1"/>
    <col min="4858" max="4858" width="25.6640625" style="132" customWidth="1"/>
    <col min="4859" max="4859" width="11.5546875" style="132" customWidth="1"/>
    <col min="4860" max="4860" width="18.44140625" style="132" customWidth="1"/>
    <col min="4861" max="4861" width="10.109375" style="132" customWidth="1"/>
    <col min="4862" max="4862" width="15.5546875" style="132" customWidth="1"/>
    <col min="4863" max="4863" width="16" style="132" customWidth="1"/>
    <col min="4864" max="4864" width="7" style="132" customWidth="1"/>
    <col min="4865" max="4865" width="14.44140625" style="132" customWidth="1"/>
    <col min="4866" max="4866" width="11" style="132" customWidth="1"/>
    <col min="4867" max="4868" width="13.88671875" style="132" customWidth="1"/>
    <col min="4869" max="4869" width="12.109375" style="132" customWidth="1"/>
    <col min="4870" max="4870" width="13.88671875" style="132" customWidth="1"/>
    <col min="4871" max="4871" width="11.5546875" style="132" customWidth="1"/>
    <col min="4872" max="4872" width="15.109375" style="132" customWidth="1"/>
    <col min="4873" max="4873" width="13.88671875" style="132" customWidth="1"/>
    <col min="4874" max="4874" width="10.5546875" style="132" customWidth="1"/>
    <col min="4875" max="4875" width="13.88671875" style="132" customWidth="1"/>
    <col min="4876" max="4876" width="11.6640625" style="132" customWidth="1"/>
    <col min="4877" max="4877" width="0" style="132" hidden="1" customWidth="1"/>
    <col min="4878" max="4878" width="35.109375" style="132" customWidth="1"/>
    <col min="4879" max="4879" width="36.33203125" style="132" customWidth="1"/>
    <col min="4880" max="5112" width="9.109375" style="132"/>
    <col min="5113" max="5113" width="3.5546875" style="132" customWidth="1"/>
    <col min="5114" max="5114" width="25.6640625" style="132" customWidth="1"/>
    <col min="5115" max="5115" width="11.5546875" style="132" customWidth="1"/>
    <col min="5116" max="5116" width="18.44140625" style="132" customWidth="1"/>
    <col min="5117" max="5117" width="10.109375" style="132" customWidth="1"/>
    <col min="5118" max="5118" width="15.5546875" style="132" customWidth="1"/>
    <col min="5119" max="5119" width="16" style="132" customWidth="1"/>
    <col min="5120" max="5120" width="7" style="132" customWidth="1"/>
    <col min="5121" max="5121" width="14.44140625" style="132" customWidth="1"/>
    <col min="5122" max="5122" width="11" style="132" customWidth="1"/>
    <col min="5123" max="5124" width="13.88671875" style="132" customWidth="1"/>
    <col min="5125" max="5125" width="12.109375" style="132" customWidth="1"/>
    <col min="5126" max="5126" width="13.88671875" style="132" customWidth="1"/>
    <col min="5127" max="5127" width="11.5546875" style="132" customWidth="1"/>
    <col min="5128" max="5128" width="15.109375" style="132" customWidth="1"/>
    <col min="5129" max="5129" width="13.88671875" style="132" customWidth="1"/>
    <col min="5130" max="5130" width="10.5546875" style="132" customWidth="1"/>
    <col min="5131" max="5131" width="13.88671875" style="132" customWidth="1"/>
    <col min="5132" max="5132" width="11.6640625" style="132" customWidth="1"/>
    <col min="5133" max="5133" width="0" style="132" hidden="1" customWidth="1"/>
    <col min="5134" max="5134" width="35.109375" style="132" customWidth="1"/>
    <col min="5135" max="5135" width="36.33203125" style="132" customWidth="1"/>
    <col min="5136" max="5368" width="9.109375" style="132"/>
    <col min="5369" max="5369" width="3.5546875" style="132" customWidth="1"/>
    <col min="5370" max="5370" width="25.6640625" style="132" customWidth="1"/>
    <col min="5371" max="5371" width="11.5546875" style="132" customWidth="1"/>
    <col min="5372" max="5372" width="18.44140625" style="132" customWidth="1"/>
    <col min="5373" max="5373" width="10.109375" style="132" customWidth="1"/>
    <col min="5374" max="5374" width="15.5546875" style="132" customWidth="1"/>
    <col min="5375" max="5375" width="16" style="132" customWidth="1"/>
    <col min="5376" max="5376" width="7" style="132" customWidth="1"/>
    <col min="5377" max="5377" width="14.44140625" style="132" customWidth="1"/>
    <col min="5378" max="5378" width="11" style="132" customWidth="1"/>
    <col min="5379" max="5380" width="13.88671875" style="132" customWidth="1"/>
    <col min="5381" max="5381" width="12.109375" style="132" customWidth="1"/>
    <col min="5382" max="5382" width="13.88671875" style="132" customWidth="1"/>
    <col min="5383" max="5383" width="11.5546875" style="132" customWidth="1"/>
    <col min="5384" max="5384" width="15.109375" style="132" customWidth="1"/>
    <col min="5385" max="5385" width="13.88671875" style="132" customWidth="1"/>
    <col min="5386" max="5386" width="10.5546875" style="132" customWidth="1"/>
    <col min="5387" max="5387" width="13.88671875" style="132" customWidth="1"/>
    <col min="5388" max="5388" width="11.6640625" style="132" customWidth="1"/>
    <col min="5389" max="5389" width="0" style="132" hidden="1" customWidth="1"/>
    <col min="5390" max="5390" width="35.109375" style="132" customWidth="1"/>
    <col min="5391" max="5391" width="36.33203125" style="132" customWidth="1"/>
    <col min="5392" max="5624" width="9.109375" style="132"/>
    <col min="5625" max="5625" width="3.5546875" style="132" customWidth="1"/>
    <col min="5626" max="5626" width="25.6640625" style="132" customWidth="1"/>
    <col min="5627" max="5627" width="11.5546875" style="132" customWidth="1"/>
    <col min="5628" max="5628" width="18.44140625" style="132" customWidth="1"/>
    <col min="5629" max="5629" width="10.109375" style="132" customWidth="1"/>
    <col min="5630" max="5630" width="15.5546875" style="132" customWidth="1"/>
    <col min="5631" max="5631" width="16" style="132" customWidth="1"/>
    <col min="5632" max="5632" width="7" style="132" customWidth="1"/>
    <col min="5633" max="5633" width="14.44140625" style="132" customWidth="1"/>
    <col min="5634" max="5634" width="11" style="132" customWidth="1"/>
    <col min="5635" max="5636" width="13.88671875" style="132" customWidth="1"/>
    <col min="5637" max="5637" width="12.109375" style="132" customWidth="1"/>
    <col min="5638" max="5638" width="13.88671875" style="132" customWidth="1"/>
    <col min="5639" max="5639" width="11.5546875" style="132" customWidth="1"/>
    <col min="5640" max="5640" width="15.109375" style="132" customWidth="1"/>
    <col min="5641" max="5641" width="13.88671875" style="132" customWidth="1"/>
    <col min="5642" max="5642" width="10.5546875" style="132" customWidth="1"/>
    <col min="5643" max="5643" width="13.88671875" style="132" customWidth="1"/>
    <col min="5644" max="5644" width="11.6640625" style="132" customWidth="1"/>
    <col min="5645" max="5645" width="0" style="132" hidden="1" customWidth="1"/>
    <col min="5646" max="5646" width="35.109375" style="132" customWidth="1"/>
    <col min="5647" max="5647" width="36.33203125" style="132" customWidth="1"/>
    <col min="5648" max="5880" width="9.109375" style="132"/>
    <col min="5881" max="5881" width="3.5546875" style="132" customWidth="1"/>
    <col min="5882" max="5882" width="25.6640625" style="132" customWidth="1"/>
    <col min="5883" max="5883" width="11.5546875" style="132" customWidth="1"/>
    <col min="5884" max="5884" width="18.44140625" style="132" customWidth="1"/>
    <col min="5885" max="5885" width="10.109375" style="132" customWidth="1"/>
    <col min="5886" max="5886" width="15.5546875" style="132" customWidth="1"/>
    <col min="5887" max="5887" width="16" style="132" customWidth="1"/>
    <col min="5888" max="5888" width="7" style="132" customWidth="1"/>
    <col min="5889" max="5889" width="14.44140625" style="132" customWidth="1"/>
    <col min="5890" max="5890" width="11" style="132" customWidth="1"/>
    <col min="5891" max="5892" width="13.88671875" style="132" customWidth="1"/>
    <col min="5893" max="5893" width="12.109375" style="132" customWidth="1"/>
    <col min="5894" max="5894" width="13.88671875" style="132" customWidth="1"/>
    <col min="5895" max="5895" width="11.5546875" style="132" customWidth="1"/>
    <col min="5896" max="5896" width="15.109375" style="132" customWidth="1"/>
    <col min="5897" max="5897" width="13.88671875" style="132" customWidth="1"/>
    <col min="5898" max="5898" width="10.5546875" style="132" customWidth="1"/>
    <col min="5899" max="5899" width="13.88671875" style="132" customWidth="1"/>
    <col min="5900" max="5900" width="11.6640625" style="132" customWidth="1"/>
    <col min="5901" max="5901" width="0" style="132" hidden="1" customWidth="1"/>
    <col min="5902" max="5902" width="35.109375" style="132" customWidth="1"/>
    <col min="5903" max="5903" width="36.33203125" style="132" customWidth="1"/>
    <col min="5904" max="6136" width="9.109375" style="132"/>
    <col min="6137" max="6137" width="3.5546875" style="132" customWidth="1"/>
    <col min="6138" max="6138" width="25.6640625" style="132" customWidth="1"/>
    <col min="6139" max="6139" width="11.5546875" style="132" customWidth="1"/>
    <col min="6140" max="6140" width="18.44140625" style="132" customWidth="1"/>
    <col min="6141" max="6141" width="10.109375" style="132" customWidth="1"/>
    <col min="6142" max="6142" width="15.5546875" style="132" customWidth="1"/>
    <col min="6143" max="6143" width="16" style="132" customWidth="1"/>
    <col min="6144" max="6144" width="7" style="132" customWidth="1"/>
    <col min="6145" max="6145" width="14.44140625" style="132" customWidth="1"/>
    <col min="6146" max="6146" width="11" style="132" customWidth="1"/>
    <col min="6147" max="6148" width="13.88671875" style="132" customWidth="1"/>
    <col min="6149" max="6149" width="12.109375" style="132" customWidth="1"/>
    <col min="6150" max="6150" width="13.88671875" style="132" customWidth="1"/>
    <col min="6151" max="6151" width="11.5546875" style="132" customWidth="1"/>
    <col min="6152" max="6152" width="15.109375" style="132" customWidth="1"/>
    <col min="6153" max="6153" width="13.88671875" style="132" customWidth="1"/>
    <col min="6154" max="6154" width="10.5546875" style="132" customWidth="1"/>
    <col min="6155" max="6155" width="13.88671875" style="132" customWidth="1"/>
    <col min="6156" max="6156" width="11.6640625" style="132" customWidth="1"/>
    <col min="6157" max="6157" width="0" style="132" hidden="1" customWidth="1"/>
    <col min="6158" max="6158" width="35.109375" style="132" customWidth="1"/>
    <col min="6159" max="6159" width="36.33203125" style="132" customWidth="1"/>
    <col min="6160" max="6392" width="9.109375" style="132"/>
    <col min="6393" max="6393" width="3.5546875" style="132" customWidth="1"/>
    <col min="6394" max="6394" width="25.6640625" style="132" customWidth="1"/>
    <col min="6395" max="6395" width="11.5546875" style="132" customWidth="1"/>
    <col min="6396" max="6396" width="18.44140625" style="132" customWidth="1"/>
    <col min="6397" max="6397" width="10.109375" style="132" customWidth="1"/>
    <col min="6398" max="6398" width="15.5546875" style="132" customWidth="1"/>
    <col min="6399" max="6399" width="16" style="132" customWidth="1"/>
    <col min="6400" max="6400" width="7" style="132" customWidth="1"/>
    <col min="6401" max="6401" width="14.44140625" style="132" customWidth="1"/>
    <col min="6402" max="6402" width="11" style="132" customWidth="1"/>
    <col min="6403" max="6404" width="13.88671875" style="132" customWidth="1"/>
    <col min="6405" max="6405" width="12.109375" style="132" customWidth="1"/>
    <col min="6406" max="6406" width="13.88671875" style="132" customWidth="1"/>
    <col min="6407" max="6407" width="11.5546875" style="132" customWidth="1"/>
    <col min="6408" max="6408" width="15.109375" style="132" customWidth="1"/>
    <col min="6409" max="6409" width="13.88671875" style="132" customWidth="1"/>
    <col min="6410" max="6410" width="10.5546875" style="132" customWidth="1"/>
    <col min="6411" max="6411" width="13.88671875" style="132" customWidth="1"/>
    <col min="6412" max="6412" width="11.6640625" style="132" customWidth="1"/>
    <col min="6413" max="6413" width="0" style="132" hidden="1" customWidth="1"/>
    <col min="6414" max="6414" width="35.109375" style="132" customWidth="1"/>
    <col min="6415" max="6415" width="36.33203125" style="132" customWidth="1"/>
    <col min="6416" max="6648" width="9.109375" style="132"/>
    <col min="6649" max="6649" width="3.5546875" style="132" customWidth="1"/>
    <col min="6650" max="6650" width="25.6640625" style="132" customWidth="1"/>
    <col min="6651" max="6651" width="11.5546875" style="132" customWidth="1"/>
    <col min="6652" max="6652" width="18.44140625" style="132" customWidth="1"/>
    <col min="6653" max="6653" width="10.109375" style="132" customWidth="1"/>
    <col min="6654" max="6654" width="15.5546875" style="132" customWidth="1"/>
    <col min="6655" max="6655" width="16" style="132" customWidth="1"/>
    <col min="6656" max="6656" width="7" style="132" customWidth="1"/>
    <col min="6657" max="6657" width="14.44140625" style="132" customWidth="1"/>
    <col min="6658" max="6658" width="11" style="132" customWidth="1"/>
    <col min="6659" max="6660" width="13.88671875" style="132" customWidth="1"/>
    <col min="6661" max="6661" width="12.109375" style="132" customWidth="1"/>
    <col min="6662" max="6662" width="13.88671875" style="132" customWidth="1"/>
    <col min="6663" max="6663" width="11.5546875" style="132" customWidth="1"/>
    <col min="6664" max="6664" width="15.109375" style="132" customWidth="1"/>
    <col min="6665" max="6665" width="13.88671875" style="132" customWidth="1"/>
    <col min="6666" max="6666" width="10.5546875" style="132" customWidth="1"/>
    <col min="6667" max="6667" width="13.88671875" style="132" customWidth="1"/>
    <col min="6668" max="6668" width="11.6640625" style="132" customWidth="1"/>
    <col min="6669" max="6669" width="0" style="132" hidden="1" customWidth="1"/>
    <col min="6670" max="6670" width="35.109375" style="132" customWidth="1"/>
    <col min="6671" max="6671" width="36.33203125" style="132" customWidth="1"/>
    <col min="6672" max="6904" width="9.109375" style="132"/>
    <col min="6905" max="6905" width="3.5546875" style="132" customWidth="1"/>
    <col min="6906" max="6906" width="25.6640625" style="132" customWidth="1"/>
    <col min="6907" max="6907" width="11.5546875" style="132" customWidth="1"/>
    <col min="6908" max="6908" width="18.44140625" style="132" customWidth="1"/>
    <col min="6909" max="6909" width="10.109375" style="132" customWidth="1"/>
    <col min="6910" max="6910" width="15.5546875" style="132" customWidth="1"/>
    <col min="6911" max="6911" width="16" style="132" customWidth="1"/>
    <col min="6912" max="6912" width="7" style="132" customWidth="1"/>
    <col min="6913" max="6913" width="14.44140625" style="132" customWidth="1"/>
    <col min="6914" max="6914" width="11" style="132" customWidth="1"/>
    <col min="6915" max="6916" width="13.88671875" style="132" customWidth="1"/>
    <col min="6917" max="6917" width="12.109375" style="132" customWidth="1"/>
    <col min="6918" max="6918" width="13.88671875" style="132" customWidth="1"/>
    <col min="6919" max="6919" width="11.5546875" style="132" customWidth="1"/>
    <col min="6920" max="6920" width="15.109375" style="132" customWidth="1"/>
    <col min="6921" max="6921" width="13.88671875" style="132" customWidth="1"/>
    <col min="6922" max="6922" width="10.5546875" style="132" customWidth="1"/>
    <col min="6923" max="6923" width="13.88671875" style="132" customWidth="1"/>
    <col min="6924" max="6924" width="11.6640625" style="132" customWidth="1"/>
    <col min="6925" max="6925" width="0" style="132" hidden="1" customWidth="1"/>
    <col min="6926" max="6926" width="35.109375" style="132" customWidth="1"/>
    <col min="6927" max="6927" width="36.33203125" style="132" customWidth="1"/>
    <col min="6928" max="7160" width="9.109375" style="132"/>
    <col min="7161" max="7161" width="3.5546875" style="132" customWidth="1"/>
    <col min="7162" max="7162" width="25.6640625" style="132" customWidth="1"/>
    <col min="7163" max="7163" width="11.5546875" style="132" customWidth="1"/>
    <col min="7164" max="7164" width="18.44140625" style="132" customWidth="1"/>
    <col min="7165" max="7165" width="10.109375" style="132" customWidth="1"/>
    <col min="7166" max="7166" width="15.5546875" style="132" customWidth="1"/>
    <col min="7167" max="7167" width="16" style="132" customWidth="1"/>
    <col min="7168" max="7168" width="7" style="132" customWidth="1"/>
    <col min="7169" max="7169" width="14.44140625" style="132" customWidth="1"/>
    <col min="7170" max="7170" width="11" style="132" customWidth="1"/>
    <col min="7171" max="7172" width="13.88671875" style="132" customWidth="1"/>
    <col min="7173" max="7173" width="12.109375" style="132" customWidth="1"/>
    <col min="7174" max="7174" width="13.88671875" style="132" customWidth="1"/>
    <col min="7175" max="7175" width="11.5546875" style="132" customWidth="1"/>
    <col min="7176" max="7176" width="15.109375" style="132" customWidth="1"/>
    <col min="7177" max="7177" width="13.88671875" style="132" customWidth="1"/>
    <col min="7178" max="7178" width="10.5546875" style="132" customWidth="1"/>
    <col min="7179" max="7179" width="13.88671875" style="132" customWidth="1"/>
    <col min="7180" max="7180" width="11.6640625" style="132" customWidth="1"/>
    <col min="7181" max="7181" width="0" style="132" hidden="1" customWidth="1"/>
    <col min="7182" max="7182" width="35.109375" style="132" customWidth="1"/>
    <col min="7183" max="7183" width="36.33203125" style="132" customWidth="1"/>
    <col min="7184" max="7416" width="9.109375" style="132"/>
    <col min="7417" max="7417" width="3.5546875" style="132" customWidth="1"/>
    <col min="7418" max="7418" width="25.6640625" style="132" customWidth="1"/>
    <col min="7419" max="7419" width="11.5546875" style="132" customWidth="1"/>
    <col min="7420" max="7420" width="18.44140625" style="132" customWidth="1"/>
    <col min="7421" max="7421" width="10.109375" style="132" customWidth="1"/>
    <col min="7422" max="7422" width="15.5546875" style="132" customWidth="1"/>
    <col min="7423" max="7423" width="16" style="132" customWidth="1"/>
    <col min="7424" max="7424" width="7" style="132" customWidth="1"/>
    <col min="7425" max="7425" width="14.44140625" style="132" customWidth="1"/>
    <col min="7426" max="7426" width="11" style="132" customWidth="1"/>
    <col min="7427" max="7428" width="13.88671875" style="132" customWidth="1"/>
    <col min="7429" max="7429" width="12.109375" style="132" customWidth="1"/>
    <col min="7430" max="7430" width="13.88671875" style="132" customWidth="1"/>
    <col min="7431" max="7431" width="11.5546875" style="132" customWidth="1"/>
    <col min="7432" max="7432" width="15.109375" style="132" customWidth="1"/>
    <col min="7433" max="7433" width="13.88671875" style="132" customWidth="1"/>
    <col min="7434" max="7434" width="10.5546875" style="132" customWidth="1"/>
    <col min="7435" max="7435" width="13.88671875" style="132" customWidth="1"/>
    <col min="7436" max="7436" width="11.6640625" style="132" customWidth="1"/>
    <col min="7437" max="7437" width="0" style="132" hidden="1" customWidth="1"/>
    <col min="7438" max="7438" width="35.109375" style="132" customWidth="1"/>
    <col min="7439" max="7439" width="36.33203125" style="132" customWidth="1"/>
    <col min="7440" max="7672" width="9.109375" style="132"/>
    <col min="7673" max="7673" width="3.5546875" style="132" customWidth="1"/>
    <col min="7674" max="7674" width="25.6640625" style="132" customWidth="1"/>
    <col min="7675" max="7675" width="11.5546875" style="132" customWidth="1"/>
    <col min="7676" max="7676" width="18.44140625" style="132" customWidth="1"/>
    <col min="7677" max="7677" width="10.109375" style="132" customWidth="1"/>
    <col min="7678" max="7678" width="15.5546875" style="132" customWidth="1"/>
    <col min="7679" max="7679" width="16" style="132" customWidth="1"/>
    <col min="7680" max="7680" width="7" style="132" customWidth="1"/>
    <col min="7681" max="7681" width="14.44140625" style="132" customWidth="1"/>
    <col min="7682" max="7682" width="11" style="132" customWidth="1"/>
    <col min="7683" max="7684" width="13.88671875" style="132" customWidth="1"/>
    <col min="7685" max="7685" width="12.109375" style="132" customWidth="1"/>
    <col min="7686" max="7686" width="13.88671875" style="132" customWidth="1"/>
    <col min="7687" max="7687" width="11.5546875" style="132" customWidth="1"/>
    <col min="7688" max="7688" width="15.109375" style="132" customWidth="1"/>
    <col min="7689" max="7689" width="13.88671875" style="132" customWidth="1"/>
    <col min="7690" max="7690" width="10.5546875" style="132" customWidth="1"/>
    <col min="7691" max="7691" width="13.88671875" style="132" customWidth="1"/>
    <col min="7692" max="7692" width="11.6640625" style="132" customWidth="1"/>
    <col min="7693" max="7693" width="0" style="132" hidden="1" customWidth="1"/>
    <col min="7694" max="7694" width="35.109375" style="132" customWidth="1"/>
    <col min="7695" max="7695" width="36.33203125" style="132" customWidth="1"/>
    <col min="7696" max="7928" width="9.109375" style="132"/>
    <col min="7929" max="7929" width="3.5546875" style="132" customWidth="1"/>
    <col min="7930" max="7930" width="25.6640625" style="132" customWidth="1"/>
    <col min="7931" max="7931" width="11.5546875" style="132" customWidth="1"/>
    <col min="7932" max="7932" width="18.44140625" style="132" customWidth="1"/>
    <col min="7933" max="7933" width="10.109375" style="132" customWidth="1"/>
    <col min="7934" max="7934" width="15.5546875" style="132" customWidth="1"/>
    <col min="7935" max="7935" width="16" style="132" customWidth="1"/>
    <col min="7936" max="7936" width="7" style="132" customWidth="1"/>
    <col min="7937" max="7937" width="14.44140625" style="132" customWidth="1"/>
    <col min="7938" max="7938" width="11" style="132" customWidth="1"/>
    <col min="7939" max="7940" width="13.88671875" style="132" customWidth="1"/>
    <col min="7941" max="7941" width="12.109375" style="132" customWidth="1"/>
    <col min="7942" max="7942" width="13.88671875" style="132" customWidth="1"/>
    <col min="7943" max="7943" width="11.5546875" style="132" customWidth="1"/>
    <col min="7944" max="7944" width="15.109375" style="132" customWidth="1"/>
    <col min="7945" max="7945" width="13.88671875" style="132" customWidth="1"/>
    <col min="7946" max="7946" width="10.5546875" style="132" customWidth="1"/>
    <col min="7947" max="7947" width="13.88671875" style="132" customWidth="1"/>
    <col min="7948" max="7948" width="11.6640625" style="132" customWidth="1"/>
    <col min="7949" max="7949" width="0" style="132" hidden="1" customWidth="1"/>
    <col min="7950" max="7950" width="35.109375" style="132" customWidth="1"/>
    <col min="7951" max="7951" width="36.33203125" style="132" customWidth="1"/>
    <col min="7952" max="8184" width="9.109375" style="132"/>
    <col min="8185" max="8185" width="3.5546875" style="132" customWidth="1"/>
    <col min="8186" max="8186" width="25.6640625" style="132" customWidth="1"/>
    <col min="8187" max="8187" width="11.5546875" style="132" customWidth="1"/>
    <col min="8188" max="8188" width="18.44140625" style="132" customWidth="1"/>
    <col min="8189" max="8189" width="10.109375" style="132" customWidth="1"/>
    <col min="8190" max="8190" width="15.5546875" style="132" customWidth="1"/>
    <col min="8191" max="8191" width="16" style="132" customWidth="1"/>
    <col min="8192" max="8192" width="7" style="132" customWidth="1"/>
    <col min="8193" max="8193" width="14.44140625" style="132" customWidth="1"/>
    <col min="8194" max="8194" width="11" style="132" customWidth="1"/>
    <col min="8195" max="8196" width="13.88671875" style="132" customWidth="1"/>
    <col min="8197" max="8197" width="12.109375" style="132" customWidth="1"/>
    <col min="8198" max="8198" width="13.88671875" style="132" customWidth="1"/>
    <col min="8199" max="8199" width="11.5546875" style="132" customWidth="1"/>
    <col min="8200" max="8200" width="15.109375" style="132" customWidth="1"/>
    <col min="8201" max="8201" width="13.88671875" style="132" customWidth="1"/>
    <col min="8202" max="8202" width="10.5546875" style="132" customWidth="1"/>
    <col min="8203" max="8203" width="13.88671875" style="132" customWidth="1"/>
    <col min="8204" max="8204" width="11.6640625" style="132" customWidth="1"/>
    <col min="8205" max="8205" width="0" style="132" hidden="1" customWidth="1"/>
    <col min="8206" max="8206" width="35.109375" style="132" customWidth="1"/>
    <col min="8207" max="8207" width="36.33203125" style="132" customWidth="1"/>
    <col min="8208" max="8440" width="9.109375" style="132"/>
    <col min="8441" max="8441" width="3.5546875" style="132" customWidth="1"/>
    <col min="8442" max="8442" width="25.6640625" style="132" customWidth="1"/>
    <col min="8443" max="8443" width="11.5546875" style="132" customWidth="1"/>
    <col min="8444" max="8444" width="18.44140625" style="132" customWidth="1"/>
    <col min="8445" max="8445" width="10.109375" style="132" customWidth="1"/>
    <col min="8446" max="8446" width="15.5546875" style="132" customWidth="1"/>
    <col min="8447" max="8447" width="16" style="132" customWidth="1"/>
    <col min="8448" max="8448" width="7" style="132" customWidth="1"/>
    <col min="8449" max="8449" width="14.44140625" style="132" customWidth="1"/>
    <col min="8450" max="8450" width="11" style="132" customWidth="1"/>
    <col min="8451" max="8452" width="13.88671875" style="132" customWidth="1"/>
    <col min="8453" max="8453" width="12.109375" style="132" customWidth="1"/>
    <col min="8454" max="8454" width="13.88671875" style="132" customWidth="1"/>
    <col min="8455" max="8455" width="11.5546875" style="132" customWidth="1"/>
    <col min="8456" max="8456" width="15.109375" style="132" customWidth="1"/>
    <col min="8457" max="8457" width="13.88671875" style="132" customWidth="1"/>
    <col min="8458" max="8458" width="10.5546875" style="132" customWidth="1"/>
    <col min="8459" max="8459" width="13.88671875" style="132" customWidth="1"/>
    <col min="8460" max="8460" width="11.6640625" style="132" customWidth="1"/>
    <col min="8461" max="8461" width="0" style="132" hidden="1" customWidth="1"/>
    <col min="8462" max="8462" width="35.109375" style="132" customWidth="1"/>
    <col min="8463" max="8463" width="36.33203125" style="132" customWidth="1"/>
    <col min="8464" max="8696" width="9.109375" style="132"/>
    <col min="8697" max="8697" width="3.5546875" style="132" customWidth="1"/>
    <col min="8698" max="8698" width="25.6640625" style="132" customWidth="1"/>
    <col min="8699" max="8699" width="11.5546875" style="132" customWidth="1"/>
    <col min="8700" max="8700" width="18.44140625" style="132" customWidth="1"/>
    <col min="8701" max="8701" width="10.109375" style="132" customWidth="1"/>
    <col min="8702" max="8702" width="15.5546875" style="132" customWidth="1"/>
    <col min="8703" max="8703" width="16" style="132" customWidth="1"/>
    <col min="8704" max="8704" width="7" style="132" customWidth="1"/>
    <col min="8705" max="8705" width="14.44140625" style="132" customWidth="1"/>
    <col min="8706" max="8706" width="11" style="132" customWidth="1"/>
    <col min="8707" max="8708" width="13.88671875" style="132" customWidth="1"/>
    <col min="8709" max="8709" width="12.109375" style="132" customWidth="1"/>
    <col min="8710" max="8710" width="13.88671875" style="132" customWidth="1"/>
    <col min="8711" max="8711" width="11.5546875" style="132" customWidth="1"/>
    <col min="8712" max="8712" width="15.109375" style="132" customWidth="1"/>
    <col min="8713" max="8713" width="13.88671875" style="132" customWidth="1"/>
    <col min="8714" max="8714" width="10.5546875" style="132" customWidth="1"/>
    <col min="8715" max="8715" width="13.88671875" style="132" customWidth="1"/>
    <col min="8716" max="8716" width="11.6640625" style="132" customWidth="1"/>
    <col min="8717" max="8717" width="0" style="132" hidden="1" customWidth="1"/>
    <col min="8718" max="8718" width="35.109375" style="132" customWidth="1"/>
    <col min="8719" max="8719" width="36.33203125" style="132" customWidth="1"/>
    <col min="8720" max="8952" width="9.109375" style="132"/>
    <col min="8953" max="8953" width="3.5546875" style="132" customWidth="1"/>
    <col min="8954" max="8954" width="25.6640625" style="132" customWidth="1"/>
    <col min="8955" max="8955" width="11.5546875" style="132" customWidth="1"/>
    <col min="8956" max="8956" width="18.44140625" style="132" customWidth="1"/>
    <col min="8957" max="8957" width="10.109375" style="132" customWidth="1"/>
    <col min="8958" max="8958" width="15.5546875" style="132" customWidth="1"/>
    <col min="8959" max="8959" width="16" style="132" customWidth="1"/>
    <col min="8960" max="8960" width="7" style="132" customWidth="1"/>
    <col min="8961" max="8961" width="14.44140625" style="132" customWidth="1"/>
    <col min="8962" max="8962" width="11" style="132" customWidth="1"/>
    <col min="8963" max="8964" width="13.88671875" style="132" customWidth="1"/>
    <col min="8965" max="8965" width="12.109375" style="132" customWidth="1"/>
    <col min="8966" max="8966" width="13.88671875" style="132" customWidth="1"/>
    <col min="8967" max="8967" width="11.5546875" style="132" customWidth="1"/>
    <col min="8968" max="8968" width="15.109375" style="132" customWidth="1"/>
    <col min="8969" max="8969" width="13.88671875" style="132" customWidth="1"/>
    <col min="8970" max="8970" width="10.5546875" style="132" customWidth="1"/>
    <col min="8971" max="8971" width="13.88671875" style="132" customWidth="1"/>
    <col min="8972" max="8972" width="11.6640625" style="132" customWidth="1"/>
    <col min="8973" max="8973" width="0" style="132" hidden="1" customWidth="1"/>
    <col min="8974" max="8974" width="35.109375" style="132" customWidth="1"/>
    <col min="8975" max="8975" width="36.33203125" style="132" customWidth="1"/>
    <col min="8976" max="9208" width="9.109375" style="132"/>
    <col min="9209" max="9209" width="3.5546875" style="132" customWidth="1"/>
    <col min="9210" max="9210" width="25.6640625" style="132" customWidth="1"/>
    <col min="9211" max="9211" width="11.5546875" style="132" customWidth="1"/>
    <col min="9212" max="9212" width="18.44140625" style="132" customWidth="1"/>
    <col min="9213" max="9213" width="10.109375" style="132" customWidth="1"/>
    <col min="9214" max="9214" width="15.5546875" style="132" customWidth="1"/>
    <col min="9215" max="9215" width="16" style="132" customWidth="1"/>
    <col min="9216" max="9216" width="7" style="132" customWidth="1"/>
    <col min="9217" max="9217" width="14.44140625" style="132" customWidth="1"/>
    <col min="9218" max="9218" width="11" style="132" customWidth="1"/>
    <col min="9219" max="9220" width="13.88671875" style="132" customWidth="1"/>
    <col min="9221" max="9221" width="12.109375" style="132" customWidth="1"/>
    <col min="9222" max="9222" width="13.88671875" style="132" customWidth="1"/>
    <col min="9223" max="9223" width="11.5546875" style="132" customWidth="1"/>
    <col min="9224" max="9224" width="15.109375" style="132" customWidth="1"/>
    <col min="9225" max="9225" width="13.88671875" style="132" customWidth="1"/>
    <col min="9226" max="9226" width="10.5546875" style="132" customWidth="1"/>
    <col min="9227" max="9227" width="13.88671875" style="132" customWidth="1"/>
    <col min="9228" max="9228" width="11.6640625" style="132" customWidth="1"/>
    <col min="9229" max="9229" width="0" style="132" hidden="1" customWidth="1"/>
    <col min="9230" max="9230" width="35.109375" style="132" customWidth="1"/>
    <col min="9231" max="9231" width="36.33203125" style="132" customWidth="1"/>
    <col min="9232" max="9464" width="9.109375" style="132"/>
    <col min="9465" max="9465" width="3.5546875" style="132" customWidth="1"/>
    <col min="9466" max="9466" width="25.6640625" style="132" customWidth="1"/>
    <col min="9467" max="9467" width="11.5546875" style="132" customWidth="1"/>
    <col min="9468" max="9468" width="18.44140625" style="132" customWidth="1"/>
    <col min="9469" max="9469" width="10.109375" style="132" customWidth="1"/>
    <col min="9470" max="9470" width="15.5546875" style="132" customWidth="1"/>
    <col min="9471" max="9471" width="16" style="132" customWidth="1"/>
    <col min="9472" max="9472" width="7" style="132" customWidth="1"/>
    <col min="9473" max="9473" width="14.44140625" style="132" customWidth="1"/>
    <col min="9474" max="9474" width="11" style="132" customWidth="1"/>
    <col min="9475" max="9476" width="13.88671875" style="132" customWidth="1"/>
    <col min="9477" max="9477" width="12.109375" style="132" customWidth="1"/>
    <col min="9478" max="9478" width="13.88671875" style="132" customWidth="1"/>
    <col min="9479" max="9479" width="11.5546875" style="132" customWidth="1"/>
    <col min="9480" max="9480" width="15.109375" style="132" customWidth="1"/>
    <col min="9481" max="9481" width="13.88671875" style="132" customWidth="1"/>
    <col min="9482" max="9482" width="10.5546875" style="132" customWidth="1"/>
    <col min="9483" max="9483" width="13.88671875" style="132" customWidth="1"/>
    <col min="9484" max="9484" width="11.6640625" style="132" customWidth="1"/>
    <col min="9485" max="9485" width="0" style="132" hidden="1" customWidth="1"/>
    <col min="9486" max="9486" width="35.109375" style="132" customWidth="1"/>
    <col min="9487" max="9487" width="36.33203125" style="132" customWidth="1"/>
    <col min="9488" max="9720" width="9.109375" style="132"/>
    <col min="9721" max="9721" width="3.5546875" style="132" customWidth="1"/>
    <col min="9722" max="9722" width="25.6640625" style="132" customWidth="1"/>
    <col min="9723" max="9723" width="11.5546875" style="132" customWidth="1"/>
    <col min="9724" max="9724" width="18.44140625" style="132" customWidth="1"/>
    <col min="9725" max="9725" width="10.109375" style="132" customWidth="1"/>
    <col min="9726" max="9726" width="15.5546875" style="132" customWidth="1"/>
    <col min="9727" max="9727" width="16" style="132" customWidth="1"/>
    <col min="9728" max="9728" width="7" style="132" customWidth="1"/>
    <col min="9729" max="9729" width="14.44140625" style="132" customWidth="1"/>
    <col min="9730" max="9730" width="11" style="132" customWidth="1"/>
    <col min="9731" max="9732" width="13.88671875" style="132" customWidth="1"/>
    <col min="9733" max="9733" width="12.109375" style="132" customWidth="1"/>
    <col min="9734" max="9734" width="13.88671875" style="132" customWidth="1"/>
    <col min="9735" max="9735" width="11.5546875" style="132" customWidth="1"/>
    <col min="9736" max="9736" width="15.109375" style="132" customWidth="1"/>
    <col min="9737" max="9737" width="13.88671875" style="132" customWidth="1"/>
    <col min="9738" max="9738" width="10.5546875" style="132" customWidth="1"/>
    <col min="9739" max="9739" width="13.88671875" style="132" customWidth="1"/>
    <col min="9740" max="9740" width="11.6640625" style="132" customWidth="1"/>
    <col min="9741" max="9741" width="0" style="132" hidden="1" customWidth="1"/>
    <col min="9742" max="9742" width="35.109375" style="132" customWidth="1"/>
    <col min="9743" max="9743" width="36.33203125" style="132" customWidth="1"/>
    <col min="9744" max="9976" width="9.109375" style="132"/>
    <col min="9977" max="9977" width="3.5546875" style="132" customWidth="1"/>
    <col min="9978" max="9978" width="25.6640625" style="132" customWidth="1"/>
    <col min="9979" max="9979" width="11.5546875" style="132" customWidth="1"/>
    <col min="9980" max="9980" width="18.44140625" style="132" customWidth="1"/>
    <col min="9981" max="9981" width="10.109375" style="132" customWidth="1"/>
    <col min="9982" max="9982" width="15.5546875" style="132" customWidth="1"/>
    <col min="9983" max="9983" width="16" style="132" customWidth="1"/>
    <col min="9984" max="9984" width="7" style="132" customWidth="1"/>
    <col min="9985" max="9985" width="14.44140625" style="132" customWidth="1"/>
    <col min="9986" max="9986" width="11" style="132" customWidth="1"/>
    <col min="9987" max="9988" width="13.88671875" style="132" customWidth="1"/>
    <col min="9989" max="9989" width="12.109375" style="132" customWidth="1"/>
    <col min="9990" max="9990" width="13.88671875" style="132" customWidth="1"/>
    <col min="9991" max="9991" width="11.5546875" style="132" customWidth="1"/>
    <col min="9992" max="9992" width="15.109375" style="132" customWidth="1"/>
    <col min="9993" max="9993" width="13.88671875" style="132" customWidth="1"/>
    <col min="9994" max="9994" width="10.5546875" style="132" customWidth="1"/>
    <col min="9995" max="9995" width="13.88671875" style="132" customWidth="1"/>
    <col min="9996" max="9996" width="11.6640625" style="132" customWidth="1"/>
    <col min="9997" max="9997" width="0" style="132" hidden="1" customWidth="1"/>
    <col min="9998" max="9998" width="35.109375" style="132" customWidth="1"/>
    <col min="9999" max="9999" width="36.33203125" style="132" customWidth="1"/>
    <col min="10000" max="10232" width="9.109375" style="132"/>
    <col min="10233" max="10233" width="3.5546875" style="132" customWidth="1"/>
    <col min="10234" max="10234" width="25.6640625" style="132" customWidth="1"/>
    <col min="10235" max="10235" width="11.5546875" style="132" customWidth="1"/>
    <col min="10236" max="10236" width="18.44140625" style="132" customWidth="1"/>
    <col min="10237" max="10237" width="10.109375" style="132" customWidth="1"/>
    <col min="10238" max="10238" width="15.5546875" style="132" customWidth="1"/>
    <col min="10239" max="10239" width="16" style="132" customWidth="1"/>
    <col min="10240" max="10240" width="7" style="132" customWidth="1"/>
    <col min="10241" max="10241" width="14.44140625" style="132" customWidth="1"/>
    <col min="10242" max="10242" width="11" style="132" customWidth="1"/>
    <col min="10243" max="10244" width="13.88671875" style="132" customWidth="1"/>
    <col min="10245" max="10245" width="12.109375" style="132" customWidth="1"/>
    <col min="10246" max="10246" width="13.88671875" style="132" customWidth="1"/>
    <col min="10247" max="10247" width="11.5546875" style="132" customWidth="1"/>
    <col min="10248" max="10248" width="15.109375" style="132" customWidth="1"/>
    <col min="10249" max="10249" width="13.88671875" style="132" customWidth="1"/>
    <col min="10250" max="10250" width="10.5546875" style="132" customWidth="1"/>
    <col min="10251" max="10251" width="13.88671875" style="132" customWidth="1"/>
    <col min="10252" max="10252" width="11.6640625" style="132" customWidth="1"/>
    <col min="10253" max="10253" width="0" style="132" hidden="1" customWidth="1"/>
    <col min="10254" max="10254" width="35.109375" style="132" customWidth="1"/>
    <col min="10255" max="10255" width="36.33203125" style="132" customWidth="1"/>
    <col min="10256" max="10488" width="9.109375" style="132"/>
    <col min="10489" max="10489" width="3.5546875" style="132" customWidth="1"/>
    <col min="10490" max="10490" width="25.6640625" style="132" customWidth="1"/>
    <col min="10491" max="10491" width="11.5546875" style="132" customWidth="1"/>
    <col min="10492" max="10492" width="18.44140625" style="132" customWidth="1"/>
    <col min="10493" max="10493" width="10.109375" style="132" customWidth="1"/>
    <col min="10494" max="10494" width="15.5546875" style="132" customWidth="1"/>
    <col min="10495" max="10495" width="16" style="132" customWidth="1"/>
    <col min="10496" max="10496" width="7" style="132" customWidth="1"/>
    <col min="10497" max="10497" width="14.44140625" style="132" customWidth="1"/>
    <col min="10498" max="10498" width="11" style="132" customWidth="1"/>
    <col min="10499" max="10500" width="13.88671875" style="132" customWidth="1"/>
    <col min="10501" max="10501" width="12.109375" style="132" customWidth="1"/>
    <col min="10502" max="10502" width="13.88671875" style="132" customWidth="1"/>
    <col min="10503" max="10503" width="11.5546875" style="132" customWidth="1"/>
    <col min="10504" max="10504" width="15.109375" style="132" customWidth="1"/>
    <col min="10505" max="10505" width="13.88671875" style="132" customWidth="1"/>
    <col min="10506" max="10506" width="10.5546875" style="132" customWidth="1"/>
    <col min="10507" max="10507" width="13.88671875" style="132" customWidth="1"/>
    <col min="10508" max="10508" width="11.6640625" style="132" customWidth="1"/>
    <col min="10509" max="10509" width="0" style="132" hidden="1" customWidth="1"/>
    <col min="10510" max="10510" width="35.109375" style="132" customWidth="1"/>
    <col min="10511" max="10511" width="36.33203125" style="132" customWidth="1"/>
    <col min="10512" max="10744" width="9.109375" style="132"/>
    <col min="10745" max="10745" width="3.5546875" style="132" customWidth="1"/>
    <col min="10746" max="10746" width="25.6640625" style="132" customWidth="1"/>
    <col min="10747" max="10747" width="11.5546875" style="132" customWidth="1"/>
    <col min="10748" max="10748" width="18.44140625" style="132" customWidth="1"/>
    <col min="10749" max="10749" width="10.109375" style="132" customWidth="1"/>
    <col min="10750" max="10750" width="15.5546875" style="132" customWidth="1"/>
    <col min="10751" max="10751" width="16" style="132" customWidth="1"/>
    <col min="10752" max="10752" width="7" style="132" customWidth="1"/>
    <col min="10753" max="10753" width="14.44140625" style="132" customWidth="1"/>
    <col min="10754" max="10754" width="11" style="132" customWidth="1"/>
    <col min="10755" max="10756" width="13.88671875" style="132" customWidth="1"/>
    <col min="10757" max="10757" width="12.109375" style="132" customWidth="1"/>
    <col min="10758" max="10758" width="13.88671875" style="132" customWidth="1"/>
    <col min="10759" max="10759" width="11.5546875" style="132" customWidth="1"/>
    <col min="10760" max="10760" width="15.109375" style="132" customWidth="1"/>
    <col min="10761" max="10761" width="13.88671875" style="132" customWidth="1"/>
    <col min="10762" max="10762" width="10.5546875" style="132" customWidth="1"/>
    <col min="10763" max="10763" width="13.88671875" style="132" customWidth="1"/>
    <col min="10764" max="10764" width="11.6640625" style="132" customWidth="1"/>
    <col min="10765" max="10765" width="0" style="132" hidden="1" customWidth="1"/>
    <col min="10766" max="10766" width="35.109375" style="132" customWidth="1"/>
    <col min="10767" max="10767" width="36.33203125" style="132" customWidth="1"/>
    <col min="10768" max="11000" width="9.109375" style="132"/>
    <col min="11001" max="11001" width="3.5546875" style="132" customWidth="1"/>
    <col min="11002" max="11002" width="25.6640625" style="132" customWidth="1"/>
    <col min="11003" max="11003" width="11.5546875" style="132" customWidth="1"/>
    <col min="11004" max="11004" width="18.44140625" style="132" customWidth="1"/>
    <col min="11005" max="11005" width="10.109375" style="132" customWidth="1"/>
    <col min="11006" max="11006" width="15.5546875" style="132" customWidth="1"/>
    <col min="11007" max="11007" width="16" style="132" customWidth="1"/>
    <col min="11008" max="11008" width="7" style="132" customWidth="1"/>
    <col min="11009" max="11009" width="14.44140625" style="132" customWidth="1"/>
    <col min="11010" max="11010" width="11" style="132" customWidth="1"/>
    <col min="11011" max="11012" width="13.88671875" style="132" customWidth="1"/>
    <col min="11013" max="11013" width="12.109375" style="132" customWidth="1"/>
    <col min="11014" max="11014" width="13.88671875" style="132" customWidth="1"/>
    <col min="11015" max="11015" width="11.5546875" style="132" customWidth="1"/>
    <col min="11016" max="11016" width="15.109375" style="132" customWidth="1"/>
    <col min="11017" max="11017" width="13.88671875" style="132" customWidth="1"/>
    <col min="11018" max="11018" width="10.5546875" style="132" customWidth="1"/>
    <col min="11019" max="11019" width="13.88671875" style="132" customWidth="1"/>
    <col min="11020" max="11020" width="11.6640625" style="132" customWidth="1"/>
    <col min="11021" max="11021" width="0" style="132" hidden="1" customWidth="1"/>
    <col min="11022" max="11022" width="35.109375" style="132" customWidth="1"/>
    <col min="11023" max="11023" width="36.33203125" style="132" customWidth="1"/>
    <col min="11024" max="11256" width="9.109375" style="132"/>
    <col min="11257" max="11257" width="3.5546875" style="132" customWidth="1"/>
    <col min="11258" max="11258" width="25.6640625" style="132" customWidth="1"/>
    <col min="11259" max="11259" width="11.5546875" style="132" customWidth="1"/>
    <col min="11260" max="11260" width="18.44140625" style="132" customWidth="1"/>
    <col min="11261" max="11261" width="10.109375" style="132" customWidth="1"/>
    <col min="11262" max="11262" width="15.5546875" style="132" customWidth="1"/>
    <col min="11263" max="11263" width="16" style="132" customWidth="1"/>
    <col min="11264" max="11264" width="7" style="132" customWidth="1"/>
    <col min="11265" max="11265" width="14.44140625" style="132" customWidth="1"/>
    <col min="11266" max="11266" width="11" style="132" customWidth="1"/>
    <col min="11267" max="11268" width="13.88671875" style="132" customWidth="1"/>
    <col min="11269" max="11269" width="12.109375" style="132" customWidth="1"/>
    <col min="11270" max="11270" width="13.88671875" style="132" customWidth="1"/>
    <col min="11271" max="11271" width="11.5546875" style="132" customWidth="1"/>
    <col min="11272" max="11272" width="15.109375" style="132" customWidth="1"/>
    <col min="11273" max="11273" width="13.88671875" style="132" customWidth="1"/>
    <col min="11274" max="11274" width="10.5546875" style="132" customWidth="1"/>
    <col min="11275" max="11275" width="13.88671875" style="132" customWidth="1"/>
    <col min="11276" max="11276" width="11.6640625" style="132" customWidth="1"/>
    <col min="11277" max="11277" width="0" style="132" hidden="1" customWidth="1"/>
    <col min="11278" max="11278" width="35.109375" style="132" customWidth="1"/>
    <col min="11279" max="11279" width="36.33203125" style="132" customWidth="1"/>
    <col min="11280" max="11512" width="9.109375" style="132"/>
    <col min="11513" max="11513" width="3.5546875" style="132" customWidth="1"/>
    <col min="11514" max="11514" width="25.6640625" style="132" customWidth="1"/>
    <col min="11515" max="11515" width="11.5546875" style="132" customWidth="1"/>
    <col min="11516" max="11516" width="18.44140625" style="132" customWidth="1"/>
    <col min="11517" max="11517" width="10.109375" style="132" customWidth="1"/>
    <col min="11518" max="11518" width="15.5546875" style="132" customWidth="1"/>
    <col min="11519" max="11519" width="16" style="132" customWidth="1"/>
    <col min="11520" max="11520" width="7" style="132" customWidth="1"/>
    <col min="11521" max="11521" width="14.44140625" style="132" customWidth="1"/>
    <col min="11522" max="11522" width="11" style="132" customWidth="1"/>
    <col min="11523" max="11524" width="13.88671875" style="132" customWidth="1"/>
    <col min="11525" max="11525" width="12.109375" style="132" customWidth="1"/>
    <col min="11526" max="11526" width="13.88671875" style="132" customWidth="1"/>
    <col min="11527" max="11527" width="11.5546875" style="132" customWidth="1"/>
    <col min="11528" max="11528" width="15.109375" style="132" customWidth="1"/>
    <col min="11529" max="11529" width="13.88671875" style="132" customWidth="1"/>
    <col min="11530" max="11530" width="10.5546875" style="132" customWidth="1"/>
    <col min="11531" max="11531" width="13.88671875" style="132" customWidth="1"/>
    <col min="11532" max="11532" width="11.6640625" style="132" customWidth="1"/>
    <col min="11533" max="11533" width="0" style="132" hidden="1" customWidth="1"/>
    <col min="11534" max="11534" width="35.109375" style="132" customWidth="1"/>
    <col min="11535" max="11535" width="36.33203125" style="132" customWidth="1"/>
    <col min="11536" max="11768" width="9.109375" style="132"/>
    <col min="11769" max="11769" width="3.5546875" style="132" customWidth="1"/>
    <col min="11770" max="11770" width="25.6640625" style="132" customWidth="1"/>
    <col min="11771" max="11771" width="11.5546875" style="132" customWidth="1"/>
    <col min="11772" max="11772" width="18.44140625" style="132" customWidth="1"/>
    <col min="11773" max="11773" width="10.109375" style="132" customWidth="1"/>
    <col min="11774" max="11774" width="15.5546875" style="132" customWidth="1"/>
    <col min="11775" max="11775" width="16" style="132" customWidth="1"/>
    <col min="11776" max="11776" width="7" style="132" customWidth="1"/>
    <col min="11777" max="11777" width="14.44140625" style="132" customWidth="1"/>
    <col min="11778" max="11778" width="11" style="132" customWidth="1"/>
    <col min="11779" max="11780" width="13.88671875" style="132" customWidth="1"/>
    <col min="11781" max="11781" width="12.109375" style="132" customWidth="1"/>
    <col min="11782" max="11782" width="13.88671875" style="132" customWidth="1"/>
    <col min="11783" max="11783" width="11.5546875" style="132" customWidth="1"/>
    <col min="11784" max="11784" width="15.109375" style="132" customWidth="1"/>
    <col min="11785" max="11785" width="13.88671875" style="132" customWidth="1"/>
    <col min="11786" max="11786" width="10.5546875" style="132" customWidth="1"/>
    <col min="11787" max="11787" width="13.88671875" style="132" customWidth="1"/>
    <col min="11788" max="11788" width="11.6640625" style="132" customWidth="1"/>
    <col min="11789" max="11789" width="0" style="132" hidden="1" customWidth="1"/>
    <col min="11790" max="11790" width="35.109375" style="132" customWidth="1"/>
    <col min="11791" max="11791" width="36.33203125" style="132" customWidth="1"/>
    <col min="11792" max="12024" width="9.109375" style="132"/>
    <col min="12025" max="12025" width="3.5546875" style="132" customWidth="1"/>
    <col min="12026" max="12026" width="25.6640625" style="132" customWidth="1"/>
    <col min="12027" max="12027" width="11.5546875" style="132" customWidth="1"/>
    <col min="12028" max="12028" width="18.44140625" style="132" customWidth="1"/>
    <col min="12029" max="12029" width="10.109375" style="132" customWidth="1"/>
    <col min="12030" max="12030" width="15.5546875" style="132" customWidth="1"/>
    <col min="12031" max="12031" width="16" style="132" customWidth="1"/>
    <col min="12032" max="12032" width="7" style="132" customWidth="1"/>
    <col min="12033" max="12033" width="14.44140625" style="132" customWidth="1"/>
    <col min="12034" max="12034" width="11" style="132" customWidth="1"/>
    <col min="12035" max="12036" width="13.88671875" style="132" customWidth="1"/>
    <col min="12037" max="12037" width="12.109375" style="132" customWidth="1"/>
    <col min="12038" max="12038" width="13.88671875" style="132" customWidth="1"/>
    <col min="12039" max="12039" width="11.5546875" style="132" customWidth="1"/>
    <col min="12040" max="12040" width="15.109375" style="132" customWidth="1"/>
    <col min="12041" max="12041" width="13.88671875" style="132" customWidth="1"/>
    <col min="12042" max="12042" width="10.5546875" style="132" customWidth="1"/>
    <col min="12043" max="12043" width="13.88671875" style="132" customWidth="1"/>
    <col min="12044" max="12044" width="11.6640625" style="132" customWidth="1"/>
    <col min="12045" max="12045" width="0" style="132" hidden="1" customWidth="1"/>
    <col min="12046" max="12046" width="35.109375" style="132" customWidth="1"/>
    <col min="12047" max="12047" width="36.33203125" style="132" customWidth="1"/>
    <col min="12048" max="12280" width="9.109375" style="132"/>
    <col min="12281" max="12281" width="3.5546875" style="132" customWidth="1"/>
    <col min="12282" max="12282" width="25.6640625" style="132" customWidth="1"/>
    <col min="12283" max="12283" width="11.5546875" style="132" customWidth="1"/>
    <col min="12284" max="12284" width="18.44140625" style="132" customWidth="1"/>
    <col min="12285" max="12285" width="10.109375" style="132" customWidth="1"/>
    <col min="12286" max="12286" width="15.5546875" style="132" customWidth="1"/>
    <col min="12287" max="12287" width="16" style="132" customWidth="1"/>
    <col min="12288" max="12288" width="7" style="132" customWidth="1"/>
    <col min="12289" max="12289" width="14.44140625" style="132" customWidth="1"/>
    <col min="12290" max="12290" width="11" style="132" customWidth="1"/>
    <col min="12291" max="12292" width="13.88671875" style="132" customWidth="1"/>
    <col min="12293" max="12293" width="12.109375" style="132" customWidth="1"/>
    <col min="12294" max="12294" width="13.88671875" style="132" customWidth="1"/>
    <col min="12295" max="12295" width="11.5546875" style="132" customWidth="1"/>
    <col min="12296" max="12296" width="15.109375" style="132" customWidth="1"/>
    <col min="12297" max="12297" width="13.88671875" style="132" customWidth="1"/>
    <col min="12298" max="12298" width="10.5546875" style="132" customWidth="1"/>
    <col min="12299" max="12299" width="13.88671875" style="132" customWidth="1"/>
    <col min="12300" max="12300" width="11.6640625" style="132" customWidth="1"/>
    <col min="12301" max="12301" width="0" style="132" hidden="1" customWidth="1"/>
    <col min="12302" max="12302" width="35.109375" style="132" customWidth="1"/>
    <col min="12303" max="12303" width="36.33203125" style="132" customWidth="1"/>
    <col min="12304" max="12536" width="9.109375" style="132"/>
    <col min="12537" max="12537" width="3.5546875" style="132" customWidth="1"/>
    <col min="12538" max="12538" width="25.6640625" style="132" customWidth="1"/>
    <col min="12539" max="12539" width="11.5546875" style="132" customWidth="1"/>
    <col min="12540" max="12540" width="18.44140625" style="132" customWidth="1"/>
    <col min="12541" max="12541" width="10.109375" style="132" customWidth="1"/>
    <col min="12542" max="12542" width="15.5546875" style="132" customWidth="1"/>
    <col min="12543" max="12543" width="16" style="132" customWidth="1"/>
    <col min="12544" max="12544" width="7" style="132" customWidth="1"/>
    <col min="12545" max="12545" width="14.44140625" style="132" customWidth="1"/>
    <col min="12546" max="12546" width="11" style="132" customWidth="1"/>
    <col min="12547" max="12548" width="13.88671875" style="132" customWidth="1"/>
    <col min="12549" max="12549" width="12.109375" style="132" customWidth="1"/>
    <col min="12550" max="12550" width="13.88671875" style="132" customWidth="1"/>
    <col min="12551" max="12551" width="11.5546875" style="132" customWidth="1"/>
    <col min="12552" max="12552" width="15.109375" style="132" customWidth="1"/>
    <col min="12553" max="12553" width="13.88671875" style="132" customWidth="1"/>
    <col min="12554" max="12554" width="10.5546875" style="132" customWidth="1"/>
    <col min="12555" max="12555" width="13.88671875" style="132" customWidth="1"/>
    <col min="12556" max="12556" width="11.6640625" style="132" customWidth="1"/>
    <col min="12557" max="12557" width="0" style="132" hidden="1" customWidth="1"/>
    <col min="12558" max="12558" width="35.109375" style="132" customWidth="1"/>
    <col min="12559" max="12559" width="36.33203125" style="132" customWidth="1"/>
    <col min="12560" max="12792" width="9.109375" style="132"/>
    <col min="12793" max="12793" width="3.5546875" style="132" customWidth="1"/>
    <col min="12794" max="12794" width="25.6640625" style="132" customWidth="1"/>
    <col min="12795" max="12795" width="11.5546875" style="132" customWidth="1"/>
    <col min="12796" max="12796" width="18.44140625" style="132" customWidth="1"/>
    <col min="12797" max="12797" width="10.109375" style="132" customWidth="1"/>
    <col min="12798" max="12798" width="15.5546875" style="132" customWidth="1"/>
    <col min="12799" max="12799" width="16" style="132" customWidth="1"/>
    <col min="12800" max="12800" width="7" style="132" customWidth="1"/>
    <col min="12801" max="12801" width="14.44140625" style="132" customWidth="1"/>
    <col min="12802" max="12802" width="11" style="132" customWidth="1"/>
    <col min="12803" max="12804" width="13.88671875" style="132" customWidth="1"/>
    <col min="12805" max="12805" width="12.109375" style="132" customWidth="1"/>
    <col min="12806" max="12806" width="13.88671875" style="132" customWidth="1"/>
    <col min="12807" max="12807" width="11.5546875" style="132" customWidth="1"/>
    <col min="12808" max="12808" width="15.109375" style="132" customWidth="1"/>
    <col min="12809" max="12809" width="13.88671875" style="132" customWidth="1"/>
    <col min="12810" max="12810" width="10.5546875" style="132" customWidth="1"/>
    <col min="12811" max="12811" width="13.88671875" style="132" customWidth="1"/>
    <col min="12812" max="12812" width="11.6640625" style="132" customWidth="1"/>
    <col min="12813" max="12813" width="0" style="132" hidden="1" customWidth="1"/>
    <col min="12814" max="12814" width="35.109375" style="132" customWidth="1"/>
    <col min="12815" max="12815" width="36.33203125" style="132" customWidth="1"/>
    <col min="12816" max="13048" width="9.109375" style="132"/>
    <col min="13049" max="13049" width="3.5546875" style="132" customWidth="1"/>
    <col min="13050" max="13050" width="25.6640625" style="132" customWidth="1"/>
    <col min="13051" max="13051" width="11.5546875" style="132" customWidth="1"/>
    <col min="13052" max="13052" width="18.44140625" style="132" customWidth="1"/>
    <col min="13053" max="13053" width="10.109375" style="132" customWidth="1"/>
    <col min="13054" max="13054" width="15.5546875" style="132" customWidth="1"/>
    <col min="13055" max="13055" width="16" style="132" customWidth="1"/>
    <col min="13056" max="13056" width="7" style="132" customWidth="1"/>
    <col min="13057" max="13057" width="14.44140625" style="132" customWidth="1"/>
    <col min="13058" max="13058" width="11" style="132" customWidth="1"/>
    <col min="13059" max="13060" width="13.88671875" style="132" customWidth="1"/>
    <col min="13061" max="13061" width="12.109375" style="132" customWidth="1"/>
    <col min="13062" max="13062" width="13.88671875" style="132" customWidth="1"/>
    <col min="13063" max="13063" width="11.5546875" style="132" customWidth="1"/>
    <col min="13064" max="13064" width="15.109375" style="132" customWidth="1"/>
    <col min="13065" max="13065" width="13.88671875" style="132" customWidth="1"/>
    <col min="13066" max="13066" width="10.5546875" style="132" customWidth="1"/>
    <col min="13067" max="13067" width="13.88671875" style="132" customWidth="1"/>
    <col min="13068" max="13068" width="11.6640625" style="132" customWidth="1"/>
    <col min="13069" max="13069" width="0" style="132" hidden="1" customWidth="1"/>
    <col min="13070" max="13070" width="35.109375" style="132" customWidth="1"/>
    <col min="13071" max="13071" width="36.33203125" style="132" customWidth="1"/>
    <col min="13072" max="13304" width="9.109375" style="132"/>
    <col min="13305" max="13305" width="3.5546875" style="132" customWidth="1"/>
    <col min="13306" max="13306" width="25.6640625" style="132" customWidth="1"/>
    <col min="13307" max="13307" width="11.5546875" style="132" customWidth="1"/>
    <col min="13308" max="13308" width="18.44140625" style="132" customWidth="1"/>
    <col min="13309" max="13309" width="10.109375" style="132" customWidth="1"/>
    <col min="13310" max="13310" width="15.5546875" style="132" customWidth="1"/>
    <col min="13311" max="13311" width="16" style="132" customWidth="1"/>
    <col min="13312" max="13312" width="7" style="132" customWidth="1"/>
    <col min="13313" max="13313" width="14.44140625" style="132" customWidth="1"/>
    <col min="13314" max="13314" width="11" style="132" customWidth="1"/>
    <col min="13315" max="13316" width="13.88671875" style="132" customWidth="1"/>
    <col min="13317" max="13317" width="12.109375" style="132" customWidth="1"/>
    <col min="13318" max="13318" width="13.88671875" style="132" customWidth="1"/>
    <col min="13319" max="13319" width="11.5546875" style="132" customWidth="1"/>
    <col min="13320" max="13320" width="15.109375" style="132" customWidth="1"/>
    <col min="13321" max="13321" width="13.88671875" style="132" customWidth="1"/>
    <col min="13322" max="13322" width="10.5546875" style="132" customWidth="1"/>
    <col min="13323" max="13323" width="13.88671875" style="132" customWidth="1"/>
    <col min="13324" max="13324" width="11.6640625" style="132" customWidth="1"/>
    <col min="13325" max="13325" width="0" style="132" hidden="1" customWidth="1"/>
    <col min="13326" max="13326" width="35.109375" style="132" customWidth="1"/>
    <col min="13327" max="13327" width="36.33203125" style="132" customWidth="1"/>
    <col min="13328" max="13560" width="9.109375" style="132"/>
    <col min="13561" max="13561" width="3.5546875" style="132" customWidth="1"/>
    <col min="13562" max="13562" width="25.6640625" style="132" customWidth="1"/>
    <col min="13563" max="13563" width="11.5546875" style="132" customWidth="1"/>
    <col min="13564" max="13564" width="18.44140625" style="132" customWidth="1"/>
    <col min="13565" max="13565" width="10.109375" style="132" customWidth="1"/>
    <col min="13566" max="13566" width="15.5546875" style="132" customWidth="1"/>
    <col min="13567" max="13567" width="16" style="132" customWidth="1"/>
    <col min="13568" max="13568" width="7" style="132" customWidth="1"/>
    <col min="13569" max="13569" width="14.44140625" style="132" customWidth="1"/>
    <col min="13570" max="13570" width="11" style="132" customWidth="1"/>
    <col min="13571" max="13572" width="13.88671875" style="132" customWidth="1"/>
    <col min="13573" max="13573" width="12.109375" style="132" customWidth="1"/>
    <col min="13574" max="13574" width="13.88671875" style="132" customWidth="1"/>
    <col min="13575" max="13575" width="11.5546875" style="132" customWidth="1"/>
    <col min="13576" max="13576" width="15.109375" style="132" customWidth="1"/>
    <col min="13577" max="13577" width="13.88671875" style="132" customWidth="1"/>
    <col min="13578" max="13578" width="10.5546875" style="132" customWidth="1"/>
    <col min="13579" max="13579" width="13.88671875" style="132" customWidth="1"/>
    <col min="13580" max="13580" width="11.6640625" style="132" customWidth="1"/>
    <col min="13581" max="13581" width="0" style="132" hidden="1" customWidth="1"/>
    <col min="13582" max="13582" width="35.109375" style="132" customWidth="1"/>
    <col min="13583" max="13583" width="36.33203125" style="132" customWidth="1"/>
    <col min="13584" max="13816" width="9.109375" style="132"/>
    <col min="13817" max="13817" width="3.5546875" style="132" customWidth="1"/>
    <col min="13818" max="13818" width="25.6640625" style="132" customWidth="1"/>
    <col min="13819" max="13819" width="11.5546875" style="132" customWidth="1"/>
    <col min="13820" max="13820" width="18.44140625" style="132" customWidth="1"/>
    <col min="13821" max="13821" width="10.109375" style="132" customWidth="1"/>
    <col min="13822" max="13822" width="15.5546875" style="132" customWidth="1"/>
    <col min="13823" max="13823" width="16" style="132" customWidth="1"/>
    <col min="13824" max="13824" width="7" style="132" customWidth="1"/>
    <col min="13825" max="13825" width="14.44140625" style="132" customWidth="1"/>
    <col min="13826" max="13826" width="11" style="132" customWidth="1"/>
    <col min="13827" max="13828" width="13.88671875" style="132" customWidth="1"/>
    <col min="13829" max="13829" width="12.109375" style="132" customWidth="1"/>
    <col min="13830" max="13830" width="13.88671875" style="132" customWidth="1"/>
    <col min="13831" max="13831" width="11.5546875" style="132" customWidth="1"/>
    <col min="13832" max="13832" width="15.109375" style="132" customWidth="1"/>
    <col min="13833" max="13833" width="13.88671875" style="132" customWidth="1"/>
    <col min="13834" max="13834" width="10.5546875" style="132" customWidth="1"/>
    <col min="13835" max="13835" width="13.88671875" style="132" customWidth="1"/>
    <col min="13836" max="13836" width="11.6640625" style="132" customWidth="1"/>
    <col min="13837" max="13837" width="0" style="132" hidden="1" customWidth="1"/>
    <col min="13838" max="13838" width="35.109375" style="132" customWidth="1"/>
    <col min="13839" max="13839" width="36.33203125" style="132" customWidth="1"/>
    <col min="13840" max="14072" width="9.109375" style="132"/>
    <col min="14073" max="14073" width="3.5546875" style="132" customWidth="1"/>
    <col min="14074" max="14074" width="25.6640625" style="132" customWidth="1"/>
    <col min="14075" max="14075" width="11.5546875" style="132" customWidth="1"/>
    <col min="14076" max="14076" width="18.44140625" style="132" customWidth="1"/>
    <col min="14077" max="14077" width="10.109375" style="132" customWidth="1"/>
    <col min="14078" max="14078" width="15.5546875" style="132" customWidth="1"/>
    <col min="14079" max="14079" width="16" style="132" customWidth="1"/>
    <col min="14080" max="14080" width="7" style="132" customWidth="1"/>
    <col min="14081" max="14081" width="14.44140625" style="132" customWidth="1"/>
    <col min="14082" max="14082" width="11" style="132" customWidth="1"/>
    <col min="14083" max="14084" width="13.88671875" style="132" customWidth="1"/>
    <col min="14085" max="14085" width="12.109375" style="132" customWidth="1"/>
    <col min="14086" max="14086" width="13.88671875" style="132" customWidth="1"/>
    <col min="14087" max="14087" width="11.5546875" style="132" customWidth="1"/>
    <col min="14088" max="14088" width="15.109375" style="132" customWidth="1"/>
    <col min="14089" max="14089" width="13.88671875" style="132" customWidth="1"/>
    <col min="14090" max="14090" width="10.5546875" style="132" customWidth="1"/>
    <col min="14091" max="14091" width="13.88671875" style="132" customWidth="1"/>
    <col min="14092" max="14092" width="11.6640625" style="132" customWidth="1"/>
    <col min="14093" max="14093" width="0" style="132" hidden="1" customWidth="1"/>
    <col min="14094" max="14094" width="35.109375" style="132" customWidth="1"/>
    <col min="14095" max="14095" width="36.33203125" style="132" customWidth="1"/>
    <col min="14096" max="14328" width="9.109375" style="132"/>
    <col min="14329" max="14329" width="3.5546875" style="132" customWidth="1"/>
    <col min="14330" max="14330" width="25.6640625" style="132" customWidth="1"/>
    <col min="14331" max="14331" width="11.5546875" style="132" customWidth="1"/>
    <col min="14332" max="14332" width="18.44140625" style="132" customWidth="1"/>
    <col min="14333" max="14333" width="10.109375" style="132" customWidth="1"/>
    <col min="14334" max="14334" width="15.5546875" style="132" customWidth="1"/>
    <col min="14335" max="14335" width="16" style="132" customWidth="1"/>
    <col min="14336" max="14336" width="7" style="132" customWidth="1"/>
    <col min="14337" max="14337" width="14.44140625" style="132" customWidth="1"/>
    <col min="14338" max="14338" width="11" style="132" customWidth="1"/>
    <col min="14339" max="14340" width="13.88671875" style="132" customWidth="1"/>
    <col min="14341" max="14341" width="12.109375" style="132" customWidth="1"/>
    <col min="14342" max="14342" width="13.88671875" style="132" customWidth="1"/>
    <col min="14343" max="14343" width="11.5546875" style="132" customWidth="1"/>
    <col min="14344" max="14344" width="15.109375" style="132" customWidth="1"/>
    <col min="14345" max="14345" width="13.88671875" style="132" customWidth="1"/>
    <col min="14346" max="14346" width="10.5546875" style="132" customWidth="1"/>
    <col min="14347" max="14347" width="13.88671875" style="132" customWidth="1"/>
    <col min="14348" max="14348" width="11.6640625" style="132" customWidth="1"/>
    <col min="14349" max="14349" width="0" style="132" hidden="1" customWidth="1"/>
    <col min="14350" max="14350" width="35.109375" style="132" customWidth="1"/>
    <col min="14351" max="14351" width="36.33203125" style="132" customWidth="1"/>
    <col min="14352" max="14584" width="9.109375" style="132"/>
    <col min="14585" max="14585" width="3.5546875" style="132" customWidth="1"/>
    <col min="14586" max="14586" width="25.6640625" style="132" customWidth="1"/>
    <col min="14587" max="14587" width="11.5546875" style="132" customWidth="1"/>
    <col min="14588" max="14588" width="18.44140625" style="132" customWidth="1"/>
    <col min="14589" max="14589" width="10.109375" style="132" customWidth="1"/>
    <col min="14590" max="14590" width="15.5546875" style="132" customWidth="1"/>
    <col min="14591" max="14591" width="16" style="132" customWidth="1"/>
    <col min="14592" max="14592" width="7" style="132" customWidth="1"/>
    <col min="14593" max="14593" width="14.44140625" style="132" customWidth="1"/>
    <col min="14594" max="14594" width="11" style="132" customWidth="1"/>
    <col min="14595" max="14596" width="13.88671875" style="132" customWidth="1"/>
    <col min="14597" max="14597" width="12.109375" style="132" customWidth="1"/>
    <col min="14598" max="14598" width="13.88671875" style="132" customWidth="1"/>
    <col min="14599" max="14599" width="11.5546875" style="132" customWidth="1"/>
    <col min="14600" max="14600" width="15.109375" style="132" customWidth="1"/>
    <col min="14601" max="14601" width="13.88671875" style="132" customWidth="1"/>
    <col min="14602" max="14602" width="10.5546875" style="132" customWidth="1"/>
    <col min="14603" max="14603" width="13.88671875" style="132" customWidth="1"/>
    <col min="14604" max="14604" width="11.6640625" style="132" customWidth="1"/>
    <col min="14605" max="14605" width="0" style="132" hidden="1" customWidth="1"/>
    <col min="14606" max="14606" width="35.109375" style="132" customWidth="1"/>
    <col min="14607" max="14607" width="36.33203125" style="132" customWidth="1"/>
    <col min="14608" max="14840" width="9.109375" style="132"/>
    <col min="14841" max="14841" width="3.5546875" style="132" customWidth="1"/>
    <col min="14842" max="14842" width="25.6640625" style="132" customWidth="1"/>
    <col min="14843" max="14843" width="11.5546875" style="132" customWidth="1"/>
    <col min="14844" max="14844" width="18.44140625" style="132" customWidth="1"/>
    <col min="14845" max="14845" width="10.109375" style="132" customWidth="1"/>
    <col min="14846" max="14846" width="15.5546875" style="132" customWidth="1"/>
    <col min="14847" max="14847" width="16" style="132" customWidth="1"/>
    <col min="14848" max="14848" width="7" style="132" customWidth="1"/>
    <col min="14849" max="14849" width="14.44140625" style="132" customWidth="1"/>
    <col min="14850" max="14850" width="11" style="132" customWidth="1"/>
    <col min="14851" max="14852" width="13.88671875" style="132" customWidth="1"/>
    <col min="14853" max="14853" width="12.109375" style="132" customWidth="1"/>
    <col min="14854" max="14854" width="13.88671875" style="132" customWidth="1"/>
    <col min="14855" max="14855" width="11.5546875" style="132" customWidth="1"/>
    <col min="14856" max="14856" width="15.109375" style="132" customWidth="1"/>
    <col min="14857" max="14857" width="13.88671875" style="132" customWidth="1"/>
    <col min="14858" max="14858" width="10.5546875" style="132" customWidth="1"/>
    <col min="14859" max="14859" width="13.88671875" style="132" customWidth="1"/>
    <col min="14860" max="14860" width="11.6640625" style="132" customWidth="1"/>
    <col min="14861" max="14861" width="0" style="132" hidden="1" customWidth="1"/>
    <col min="14862" max="14862" width="35.109375" style="132" customWidth="1"/>
    <col min="14863" max="14863" width="36.33203125" style="132" customWidth="1"/>
    <col min="14864" max="15096" width="9.109375" style="132"/>
    <col min="15097" max="15097" width="3.5546875" style="132" customWidth="1"/>
    <col min="15098" max="15098" width="25.6640625" style="132" customWidth="1"/>
    <col min="15099" max="15099" width="11.5546875" style="132" customWidth="1"/>
    <col min="15100" max="15100" width="18.44140625" style="132" customWidth="1"/>
    <col min="15101" max="15101" width="10.109375" style="132" customWidth="1"/>
    <col min="15102" max="15102" width="15.5546875" style="132" customWidth="1"/>
    <col min="15103" max="15103" width="16" style="132" customWidth="1"/>
    <col min="15104" max="15104" width="7" style="132" customWidth="1"/>
    <col min="15105" max="15105" width="14.44140625" style="132" customWidth="1"/>
    <col min="15106" max="15106" width="11" style="132" customWidth="1"/>
    <col min="15107" max="15108" width="13.88671875" style="132" customWidth="1"/>
    <col min="15109" max="15109" width="12.109375" style="132" customWidth="1"/>
    <col min="15110" max="15110" width="13.88671875" style="132" customWidth="1"/>
    <col min="15111" max="15111" width="11.5546875" style="132" customWidth="1"/>
    <col min="15112" max="15112" width="15.109375" style="132" customWidth="1"/>
    <col min="15113" max="15113" width="13.88671875" style="132" customWidth="1"/>
    <col min="15114" max="15114" width="10.5546875" style="132" customWidth="1"/>
    <col min="15115" max="15115" width="13.88671875" style="132" customWidth="1"/>
    <col min="15116" max="15116" width="11.6640625" style="132" customWidth="1"/>
    <col min="15117" max="15117" width="0" style="132" hidden="1" customWidth="1"/>
    <col min="15118" max="15118" width="35.109375" style="132" customWidth="1"/>
    <col min="15119" max="15119" width="36.33203125" style="132" customWidth="1"/>
    <col min="15120" max="15352" width="9.109375" style="132"/>
    <col min="15353" max="15353" width="3.5546875" style="132" customWidth="1"/>
    <col min="15354" max="15354" width="25.6640625" style="132" customWidth="1"/>
    <col min="15355" max="15355" width="11.5546875" style="132" customWidth="1"/>
    <col min="15356" max="15356" width="18.44140625" style="132" customWidth="1"/>
    <col min="15357" max="15357" width="10.109375" style="132" customWidth="1"/>
    <col min="15358" max="15358" width="15.5546875" style="132" customWidth="1"/>
    <col min="15359" max="15359" width="16" style="132" customWidth="1"/>
    <col min="15360" max="15360" width="7" style="132" customWidth="1"/>
    <col min="15361" max="15361" width="14.44140625" style="132" customWidth="1"/>
    <col min="15362" max="15362" width="11" style="132" customWidth="1"/>
    <col min="15363" max="15364" width="13.88671875" style="132" customWidth="1"/>
    <col min="15365" max="15365" width="12.109375" style="132" customWidth="1"/>
    <col min="15366" max="15366" width="13.88671875" style="132" customWidth="1"/>
    <col min="15367" max="15367" width="11.5546875" style="132" customWidth="1"/>
    <col min="15368" max="15368" width="15.109375" style="132" customWidth="1"/>
    <col min="15369" max="15369" width="13.88671875" style="132" customWidth="1"/>
    <col min="15370" max="15370" width="10.5546875" style="132" customWidth="1"/>
    <col min="15371" max="15371" width="13.88671875" style="132" customWidth="1"/>
    <col min="15372" max="15372" width="11.6640625" style="132" customWidth="1"/>
    <col min="15373" max="15373" width="0" style="132" hidden="1" customWidth="1"/>
    <col min="15374" max="15374" width="35.109375" style="132" customWidth="1"/>
    <col min="15375" max="15375" width="36.33203125" style="132" customWidth="1"/>
    <col min="15376" max="15608" width="9.109375" style="132"/>
    <col min="15609" max="15609" width="3.5546875" style="132" customWidth="1"/>
    <col min="15610" max="15610" width="25.6640625" style="132" customWidth="1"/>
    <col min="15611" max="15611" width="11.5546875" style="132" customWidth="1"/>
    <col min="15612" max="15612" width="18.44140625" style="132" customWidth="1"/>
    <col min="15613" max="15613" width="10.109375" style="132" customWidth="1"/>
    <col min="15614" max="15614" width="15.5546875" style="132" customWidth="1"/>
    <col min="15615" max="15615" width="16" style="132" customWidth="1"/>
    <col min="15616" max="15616" width="7" style="132" customWidth="1"/>
    <col min="15617" max="15617" width="14.44140625" style="132" customWidth="1"/>
    <col min="15618" max="15618" width="11" style="132" customWidth="1"/>
    <col min="15619" max="15620" width="13.88671875" style="132" customWidth="1"/>
    <col min="15621" max="15621" width="12.109375" style="132" customWidth="1"/>
    <col min="15622" max="15622" width="13.88671875" style="132" customWidth="1"/>
    <col min="15623" max="15623" width="11.5546875" style="132" customWidth="1"/>
    <col min="15624" max="15624" width="15.109375" style="132" customWidth="1"/>
    <col min="15625" max="15625" width="13.88671875" style="132" customWidth="1"/>
    <col min="15626" max="15626" width="10.5546875" style="132" customWidth="1"/>
    <col min="15627" max="15627" width="13.88671875" style="132" customWidth="1"/>
    <col min="15628" max="15628" width="11.6640625" style="132" customWidth="1"/>
    <col min="15629" max="15629" width="0" style="132" hidden="1" customWidth="1"/>
    <col min="15630" max="15630" width="35.109375" style="132" customWidth="1"/>
    <col min="15631" max="15631" width="36.33203125" style="132" customWidth="1"/>
    <col min="15632" max="15864" width="9.109375" style="132"/>
    <col min="15865" max="15865" width="3.5546875" style="132" customWidth="1"/>
    <col min="15866" max="15866" width="25.6640625" style="132" customWidth="1"/>
    <col min="15867" max="15867" width="11.5546875" style="132" customWidth="1"/>
    <col min="15868" max="15868" width="18.44140625" style="132" customWidth="1"/>
    <col min="15869" max="15869" width="10.109375" style="132" customWidth="1"/>
    <col min="15870" max="15870" width="15.5546875" style="132" customWidth="1"/>
    <col min="15871" max="15871" width="16" style="132" customWidth="1"/>
    <col min="15872" max="15872" width="7" style="132" customWidth="1"/>
    <col min="15873" max="15873" width="14.44140625" style="132" customWidth="1"/>
    <col min="15874" max="15874" width="11" style="132" customWidth="1"/>
    <col min="15875" max="15876" width="13.88671875" style="132" customWidth="1"/>
    <col min="15877" max="15877" width="12.109375" style="132" customWidth="1"/>
    <col min="15878" max="15878" width="13.88671875" style="132" customWidth="1"/>
    <col min="15879" max="15879" width="11.5546875" style="132" customWidth="1"/>
    <col min="15880" max="15880" width="15.109375" style="132" customWidth="1"/>
    <col min="15881" max="15881" width="13.88671875" style="132" customWidth="1"/>
    <col min="15882" max="15882" width="10.5546875" style="132" customWidth="1"/>
    <col min="15883" max="15883" width="13.88671875" style="132" customWidth="1"/>
    <col min="15884" max="15884" width="11.6640625" style="132" customWidth="1"/>
    <col min="15885" max="15885" width="0" style="132" hidden="1" customWidth="1"/>
    <col min="15886" max="15886" width="35.109375" style="132" customWidth="1"/>
    <col min="15887" max="15887" width="36.33203125" style="132" customWidth="1"/>
    <col min="15888" max="16120" width="9.109375" style="132"/>
    <col min="16121" max="16121" width="3.5546875" style="132" customWidth="1"/>
    <col min="16122" max="16122" width="25.6640625" style="132" customWidth="1"/>
    <col min="16123" max="16123" width="11.5546875" style="132" customWidth="1"/>
    <col min="16124" max="16124" width="18.44140625" style="132" customWidth="1"/>
    <col min="16125" max="16125" width="10.109375" style="132" customWidth="1"/>
    <col min="16126" max="16126" width="15.5546875" style="132" customWidth="1"/>
    <col min="16127" max="16127" width="16" style="132" customWidth="1"/>
    <col min="16128" max="16128" width="7" style="132" customWidth="1"/>
    <col min="16129" max="16129" width="14.44140625" style="132" customWidth="1"/>
    <col min="16130" max="16130" width="11" style="132" customWidth="1"/>
    <col min="16131" max="16132" width="13.88671875" style="132" customWidth="1"/>
    <col min="16133" max="16133" width="12.109375" style="132" customWidth="1"/>
    <col min="16134" max="16134" width="13.88671875" style="132" customWidth="1"/>
    <col min="16135" max="16135" width="11.5546875" style="132" customWidth="1"/>
    <col min="16136" max="16136" width="15.109375" style="132" customWidth="1"/>
    <col min="16137" max="16137" width="13.88671875" style="132" customWidth="1"/>
    <col min="16138" max="16138" width="10.5546875" style="132" customWidth="1"/>
    <col min="16139" max="16139" width="13.88671875" style="132" customWidth="1"/>
    <col min="16140" max="16140" width="11.6640625" style="132" customWidth="1"/>
    <col min="16141" max="16141" width="0" style="132" hidden="1" customWidth="1"/>
    <col min="16142" max="16142" width="35.109375" style="132" customWidth="1"/>
    <col min="16143" max="16143" width="36.33203125" style="132" customWidth="1"/>
    <col min="16144" max="16384" width="9.109375" style="132"/>
  </cols>
  <sheetData>
    <row r="1" spans="1:15" x14ac:dyDescent="0.25">
      <c r="M1" s="134" t="s">
        <v>282</v>
      </c>
    </row>
    <row r="2" spans="1:15" x14ac:dyDescent="0.25">
      <c r="O2" s="134" t="s">
        <v>302</v>
      </c>
    </row>
    <row r="3" spans="1:15" x14ac:dyDescent="0.25">
      <c r="A3" s="609" t="s">
        <v>303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</row>
    <row r="4" spans="1:15" x14ac:dyDescent="0.25">
      <c r="A4" s="610" t="s">
        <v>298</v>
      </c>
      <c r="B4" s="610"/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</row>
    <row r="5" spans="1:15" x14ac:dyDescent="0.25">
      <c r="G5" s="134"/>
      <c r="H5" s="134"/>
      <c r="I5" s="134"/>
      <c r="J5" s="134"/>
      <c r="K5" s="134"/>
      <c r="L5" s="134"/>
    </row>
    <row r="6" spans="1:15" ht="32.4" customHeight="1" x14ac:dyDescent="0.25">
      <c r="A6" s="611" t="s">
        <v>0</v>
      </c>
      <c r="B6" s="612" t="s">
        <v>308</v>
      </c>
      <c r="C6" s="593" t="s">
        <v>301</v>
      </c>
      <c r="D6" s="612" t="s">
        <v>40</v>
      </c>
      <c r="E6" s="606" t="s">
        <v>283</v>
      </c>
      <c r="F6" s="606"/>
      <c r="G6" s="613"/>
      <c r="H6" s="613" t="s">
        <v>284</v>
      </c>
      <c r="I6" s="614"/>
      <c r="J6" s="614"/>
      <c r="K6" s="614"/>
      <c r="L6" s="615"/>
      <c r="M6" s="135"/>
      <c r="N6" s="606" t="s">
        <v>285</v>
      </c>
      <c r="O6" s="606"/>
    </row>
    <row r="7" spans="1:15" ht="13.2" customHeight="1" x14ac:dyDescent="0.25">
      <c r="A7" s="611"/>
      <c r="B7" s="612"/>
      <c r="C7" s="593"/>
      <c r="D7" s="612"/>
      <c r="E7" s="605" t="s">
        <v>304</v>
      </c>
      <c r="F7" s="606" t="s">
        <v>286</v>
      </c>
      <c r="G7" s="607" t="s">
        <v>287</v>
      </c>
      <c r="H7" s="616" t="s">
        <v>305</v>
      </c>
      <c r="I7" s="616" t="s">
        <v>306</v>
      </c>
      <c r="J7" s="616" t="s">
        <v>307</v>
      </c>
      <c r="K7" s="616" t="s">
        <v>309</v>
      </c>
      <c r="L7" s="616" t="s">
        <v>288</v>
      </c>
      <c r="M7" s="136"/>
      <c r="N7" s="606" t="s">
        <v>289</v>
      </c>
      <c r="O7" s="606" t="s">
        <v>290</v>
      </c>
    </row>
    <row r="8" spans="1:15" ht="80.400000000000006" customHeight="1" x14ac:dyDescent="0.25">
      <c r="A8" s="611"/>
      <c r="B8" s="612"/>
      <c r="C8" s="593"/>
      <c r="D8" s="612"/>
      <c r="E8" s="605"/>
      <c r="F8" s="606"/>
      <c r="G8" s="607"/>
      <c r="H8" s="618"/>
      <c r="I8" s="617"/>
      <c r="J8" s="617"/>
      <c r="K8" s="617"/>
      <c r="L8" s="617"/>
      <c r="M8" s="137"/>
      <c r="N8" s="606"/>
      <c r="O8" s="606"/>
    </row>
    <row r="9" spans="1:15" x14ac:dyDescent="0.25">
      <c r="A9" s="138">
        <v>1</v>
      </c>
      <c r="B9" s="138">
        <v>2</v>
      </c>
      <c r="C9" s="139">
        <v>3</v>
      </c>
      <c r="D9" s="140">
        <v>4</v>
      </c>
      <c r="E9" s="140">
        <v>6</v>
      </c>
      <c r="F9" s="140">
        <v>7</v>
      </c>
      <c r="G9" s="140">
        <v>8</v>
      </c>
      <c r="H9" s="138">
        <v>9</v>
      </c>
      <c r="I9" s="138">
        <v>10</v>
      </c>
      <c r="J9" s="138">
        <v>11</v>
      </c>
      <c r="K9" s="138">
        <v>12</v>
      </c>
      <c r="L9" s="138">
        <v>13</v>
      </c>
      <c r="M9" s="138">
        <v>21</v>
      </c>
      <c r="N9" s="138">
        <v>14</v>
      </c>
      <c r="O9" s="138">
        <v>15</v>
      </c>
    </row>
    <row r="10" spans="1:15" ht="13.2" customHeight="1" x14ac:dyDescent="0.25">
      <c r="A10" s="592" t="s">
        <v>291</v>
      </c>
      <c r="B10" s="592"/>
      <c r="C10" s="602"/>
      <c r="D10" s="141" t="s">
        <v>41</v>
      </c>
      <c r="E10" s="142">
        <f t="shared" ref="E10:F10" si="0">E11+E12+E13+E14</f>
        <v>0</v>
      </c>
      <c r="F10" s="142">
        <f t="shared" si="0"/>
        <v>0</v>
      </c>
      <c r="G10" s="143" t="e">
        <f>F10/E10*100</f>
        <v>#DIV/0!</v>
      </c>
      <c r="H10" s="599" t="s">
        <v>292</v>
      </c>
      <c r="I10" s="599" t="s">
        <v>292</v>
      </c>
      <c r="J10" s="599" t="s">
        <v>292</v>
      </c>
      <c r="K10" s="599" t="s">
        <v>292</v>
      </c>
      <c r="L10" s="599" t="s">
        <v>292</v>
      </c>
      <c r="M10" s="608"/>
      <c r="N10" s="595"/>
      <c r="O10" s="595"/>
    </row>
    <row r="11" spans="1:15" ht="26.4" x14ac:dyDescent="0.25">
      <c r="A11" s="592"/>
      <c r="B11" s="592"/>
      <c r="C11" s="603"/>
      <c r="D11" s="141" t="s">
        <v>37</v>
      </c>
      <c r="E11" s="142">
        <f>E17+E22</f>
        <v>0</v>
      </c>
      <c r="F11" s="142">
        <f>F17+F22</f>
        <v>0</v>
      </c>
      <c r="G11" s="143" t="e">
        <f t="shared" ref="G11:G24" si="1">F11/E11*100</f>
        <v>#DIV/0!</v>
      </c>
      <c r="H11" s="600"/>
      <c r="I11" s="600"/>
      <c r="J11" s="600"/>
      <c r="K11" s="600"/>
      <c r="L11" s="600"/>
      <c r="M11" s="608"/>
      <c r="N11" s="596"/>
      <c r="O11" s="596"/>
    </row>
    <row r="12" spans="1:15" ht="39.6" x14ac:dyDescent="0.25">
      <c r="A12" s="592"/>
      <c r="B12" s="592"/>
      <c r="C12" s="603"/>
      <c r="D12" s="144" t="s">
        <v>2</v>
      </c>
      <c r="E12" s="142">
        <f t="shared" ref="E12:F14" si="2">E18+E23</f>
        <v>0</v>
      </c>
      <c r="F12" s="142">
        <f t="shared" si="2"/>
        <v>0</v>
      </c>
      <c r="G12" s="143" t="e">
        <f t="shared" si="1"/>
        <v>#DIV/0!</v>
      </c>
      <c r="H12" s="600"/>
      <c r="I12" s="600"/>
      <c r="J12" s="600"/>
      <c r="K12" s="600"/>
      <c r="L12" s="600"/>
      <c r="M12" s="608"/>
      <c r="N12" s="596"/>
      <c r="O12" s="596"/>
    </row>
    <row r="13" spans="1:15" ht="13.2" customHeight="1" x14ac:dyDescent="0.25">
      <c r="A13" s="592"/>
      <c r="B13" s="592"/>
      <c r="C13" s="603"/>
      <c r="D13" s="144" t="s">
        <v>43</v>
      </c>
      <c r="E13" s="142">
        <f t="shared" si="2"/>
        <v>0</v>
      </c>
      <c r="F13" s="142">
        <f t="shared" si="2"/>
        <v>0</v>
      </c>
      <c r="G13" s="143" t="e">
        <f t="shared" si="1"/>
        <v>#DIV/0!</v>
      </c>
      <c r="H13" s="600"/>
      <c r="I13" s="600"/>
      <c r="J13" s="600"/>
      <c r="K13" s="600"/>
      <c r="L13" s="600"/>
      <c r="M13" s="608"/>
      <c r="N13" s="596"/>
      <c r="O13" s="596"/>
    </row>
    <row r="14" spans="1:15" ht="26.4" x14ac:dyDescent="0.25">
      <c r="A14" s="592"/>
      <c r="B14" s="592"/>
      <c r="C14" s="604"/>
      <c r="D14" s="144" t="s">
        <v>266</v>
      </c>
      <c r="E14" s="142">
        <f t="shared" si="2"/>
        <v>0</v>
      </c>
      <c r="F14" s="142">
        <f t="shared" si="2"/>
        <v>0</v>
      </c>
      <c r="G14" s="143" t="e">
        <f t="shared" si="1"/>
        <v>#DIV/0!</v>
      </c>
      <c r="H14" s="601"/>
      <c r="I14" s="601"/>
      <c r="J14" s="601"/>
      <c r="K14" s="601"/>
      <c r="L14" s="601"/>
      <c r="M14" s="608"/>
      <c r="N14" s="597"/>
      <c r="O14" s="597"/>
    </row>
    <row r="15" spans="1:15" x14ac:dyDescent="0.25">
      <c r="A15" s="598" t="s">
        <v>36</v>
      </c>
      <c r="B15" s="598"/>
      <c r="C15" s="598"/>
      <c r="D15" s="598"/>
      <c r="E15" s="598"/>
      <c r="F15" s="598"/>
      <c r="G15" s="598"/>
      <c r="H15" s="598"/>
      <c r="I15" s="598"/>
      <c r="J15" s="598"/>
      <c r="K15" s="598"/>
      <c r="L15" s="598"/>
      <c r="M15" s="598"/>
      <c r="N15" s="145"/>
      <c r="O15" s="145"/>
    </row>
    <row r="16" spans="1:15" x14ac:dyDescent="0.25">
      <c r="A16" s="591">
        <v>1</v>
      </c>
      <c r="B16" s="592" t="s">
        <v>299</v>
      </c>
      <c r="C16" s="593"/>
      <c r="D16" s="146" t="s">
        <v>41</v>
      </c>
      <c r="E16" s="142">
        <f>SUM(E17:E20)</f>
        <v>0</v>
      </c>
      <c r="F16" s="142">
        <f>SUM(F17:F20)</f>
        <v>0</v>
      </c>
      <c r="G16" s="143" t="e">
        <f t="shared" si="1"/>
        <v>#DIV/0!</v>
      </c>
      <c r="H16" s="147" t="s">
        <v>293</v>
      </c>
      <c r="I16" s="147" t="s">
        <v>293</v>
      </c>
      <c r="J16" s="147" t="s">
        <v>293</v>
      </c>
      <c r="K16" s="147" t="s">
        <v>293</v>
      </c>
      <c r="L16" s="147" t="s">
        <v>293</v>
      </c>
      <c r="M16" s="594"/>
      <c r="N16" s="579"/>
      <c r="O16" s="579"/>
    </row>
    <row r="17" spans="1:56" ht="26.4" x14ac:dyDescent="0.25">
      <c r="A17" s="591"/>
      <c r="B17" s="592"/>
      <c r="C17" s="593"/>
      <c r="D17" s="146" t="s">
        <v>37</v>
      </c>
      <c r="E17" s="142">
        <v>0</v>
      </c>
      <c r="F17" s="142">
        <v>0</v>
      </c>
      <c r="G17" s="143" t="e">
        <f t="shared" si="1"/>
        <v>#DIV/0!</v>
      </c>
      <c r="H17" s="147"/>
      <c r="I17" s="147"/>
      <c r="J17" s="147">
        <v>0</v>
      </c>
      <c r="K17" s="147">
        <v>0</v>
      </c>
      <c r="L17" s="147" t="e">
        <f t="shared" ref="L17:L19" si="3">K17/J17*100</f>
        <v>#DIV/0!</v>
      </c>
      <c r="M17" s="594"/>
      <c r="N17" s="580"/>
      <c r="O17" s="580"/>
    </row>
    <row r="18" spans="1:56" ht="52.8" x14ac:dyDescent="0.25">
      <c r="A18" s="591"/>
      <c r="B18" s="592"/>
      <c r="C18" s="593"/>
      <c r="D18" s="148" t="s">
        <v>294</v>
      </c>
      <c r="E18" s="142">
        <v>0</v>
      </c>
      <c r="F18" s="142">
        <v>0</v>
      </c>
      <c r="G18" s="142" t="e">
        <f t="shared" si="1"/>
        <v>#DIV/0!</v>
      </c>
      <c r="H18" s="147"/>
      <c r="I18" s="147"/>
      <c r="J18" s="147">
        <v>0</v>
      </c>
      <c r="K18" s="147">
        <v>0</v>
      </c>
      <c r="L18" s="147" t="e">
        <f t="shared" si="3"/>
        <v>#DIV/0!</v>
      </c>
      <c r="M18" s="594"/>
      <c r="N18" s="580"/>
      <c r="O18" s="580"/>
    </row>
    <row r="19" spans="1:56" x14ac:dyDescent="0.25">
      <c r="A19" s="591"/>
      <c r="B19" s="592"/>
      <c r="C19" s="593"/>
      <c r="D19" s="148" t="s">
        <v>43</v>
      </c>
      <c r="E19" s="142">
        <v>0</v>
      </c>
      <c r="F19" s="142">
        <v>0</v>
      </c>
      <c r="G19" s="143" t="e">
        <f t="shared" si="1"/>
        <v>#DIV/0!</v>
      </c>
      <c r="H19" s="147"/>
      <c r="I19" s="147"/>
      <c r="J19" s="147">
        <v>0</v>
      </c>
      <c r="K19" s="147">
        <v>0</v>
      </c>
      <c r="L19" s="147" t="e">
        <f t="shared" si="3"/>
        <v>#DIV/0!</v>
      </c>
      <c r="M19" s="594"/>
      <c r="N19" s="580"/>
      <c r="O19" s="580"/>
    </row>
    <row r="20" spans="1:56" s="150" customFormat="1" ht="26.4" x14ac:dyDescent="0.25">
      <c r="A20" s="591"/>
      <c r="B20" s="592"/>
      <c r="C20" s="593"/>
      <c r="D20" s="148" t="s">
        <v>266</v>
      </c>
      <c r="E20" s="142">
        <v>0</v>
      </c>
      <c r="F20" s="142">
        <v>0</v>
      </c>
      <c r="G20" s="143" t="e">
        <f t="shared" si="1"/>
        <v>#DIV/0!</v>
      </c>
      <c r="H20" s="147"/>
      <c r="I20" s="147"/>
      <c r="J20" s="147">
        <v>0</v>
      </c>
      <c r="K20" s="147">
        <v>0</v>
      </c>
      <c r="L20" s="147" t="e">
        <f>K20/J20*100</f>
        <v>#DIV/0!</v>
      </c>
      <c r="M20" s="594"/>
      <c r="N20" s="581"/>
      <c r="O20" s="581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</row>
    <row r="21" spans="1:56" s="150" customFormat="1" x14ac:dyDescent="0.25">
      <c r="A21" s="582">
        <v>2</v>
      </c>
      <c r="B21" s="585" t="s">
        <v>300</v>
      </c>
      <c r="C21" s="588"/>
      <c r="D21" s="151" t="s">
        <v>41</v>
      </c>
      <c r="E21" s="152">
        <f>SUM(E22:E25)</f>
        <v>0</v>
      </c>
      <c r="F21" s="152">
        <f>SUM(F22:F25)</f>
        <v>0</v>
      </c>
      <c r="G21" s="143" t="e">
        <f t="shared" si="1"/>
        <v>#DIV/0!</v>
      </c>
      <c r="H21" s="153"/>
      <c r="I21" s="153"/>
      <c r="J21" s="153"/>
      <c r="K21" s="153"/>
      <c r="L21" s="153"/>
      <c r="N21" s="579"/>
      <c r="O21" s="57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</row>
    <row r="22" spans="1:56" s="150" customFormat="1" ht="26.4" x14ac:dyDescent="0.25">
      <c r="A22" s="583"/>
      <c r="B22" s="586"/>
      <c r="C22" s="589"/>
      <c r="D22" s="146" t="s">
        <v>37</v>
      </c>
      <c r="E22" s="152">
        <v>0</v>
      </c>
      <c r="F22" s="152">
        <v>0</v>
      </c>
      <c r="G22" s="143">
        <v>0</v>
      </c>
      <c r="H22" s="150" t="s">
        <v>293</v>
      </c>
      <c r="I22" s="150" t="s">
        <v>293</v>
      </c>
      <c r="J22" s="147" t="s">
        <v>293</v>
      </c>
      <c r="K22" s="147" t="s">
        <v>293</v>
      </c>
      <c r="L22" s="147" t="s">
        <v>293</v>
      </c>
      <c r="N22" s="580"/>
      <c r="O22" s="580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</row>
    <row r="23" spans="1:56" s="150" customFormat="1" ht="52.8" x14ac:dyDescent="0.25">
      <c r="A23" s="583"/>
      <c r="B23" s="586"/>
      <c r="C23" s="589"/>
      <c r="D23" s="148" t="s">
        <v>294</v>
      </c>
      <c r="E23" s="152">
        <v>0</v>
      </c>
      <c r="F23" s="154">
        <f>[1]Финансирование!G381</f>
        <v>0</v>
      </c>
      <c r="G23" s="143" t="e">
        <f t="shared" si="1"/>
        <v>#DIV/0!</v>
      </c>
      <c r="H23" s="147"/>
      <c r="I23" s="147"/>
      <c r="J23" s="147">
        <v>0</v>
      </c>
      <c r="K23" s="147">
        <v>0</v>
      </c>
      <c r="L23" s="147" t="e">
        <f>K23/J23*100</f>
        <v>#DIV/0!</v>
      </c>
      <c r="N23" s="580"/>
      <c r="O23" s="580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</row>
    <row r="24" spans="1:56" s="150" customFormat="1" x14ac:dyDescent="0.25">
      <c r="A24" s="583"/>
      <c r="B24" s="586"/>
      <c r="C24" s="589"/>
      <c r="D24" s="148" t="s">
        <v>43</v>
      </c>
      <c r="E24" s="152">
        <v>0</v>
      </c>
      <c r="F24" s="154">
        <f>[1]Финансирование!G382</f>
        <v>0</v>
      </c>
      <c r="G24" s="143" t="e">
        <f t="shared" si="1"/>
        <v>#DIV/0!</v>
      </c>
      <c r="H24" s="147"/>
      <c r="I24" s="147"/>
      <c r="J24" s="147">
        <v>0</v>
      </c>
      <c r="K24" s="147">
        <v>0</v>
      </c>
      <c r="L24" s="147" t="e">
        <f>K24/J24*100</f>
        <v>#DIV/0!</v>
      </c>
      <c r="N24" s="580"/>
      <c r="O24" s="580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</row>
    <row r="25" spans="1:56" s="150" customFormat="1" ht="26.4" x14ac:dyDescent="0.25">
      <c r="A25" s="584"/>
      <c r="B25" s="587"/>
      <c r="C25" s="590"/>
      <c r="D25" s="148" t="s">
        <v>266</v>
      </c>
      <c r="E25" s="152">
        <v>0</v>
      </c>
      <c r="F25" s="152">
        <v>0</v>
      </c>
      <c r="G25" s="143">
        <v>0</v>
      </c>
      <c r="H25" s="147" t="s">
        <v>293</v>
      </c>
      <c r="I25" s="147" t="s">
        <v>293</v>
      </c>
      <c r="J25" s="147" t="s">
        <v>293</v>
      </c>
      <c r="K25" s="147" t="s">
        <v>293</v>
      </c>
      <c r="L25" s="147" t="s">
        <v>293</v>
      </c>
      <c r="N25" s="581"/>
      <c r="O25" s="581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</row>
    <row r="27" spans="1:56" s="155" customFormat="1" x14ac:dyDescent="0.25">
      <c r="A27" s="155" t="s">
        <v>295</v>
      </c>
      <c r="C27" s="156"/>
    </row>
    <row r="28" spans="1:56" s="155" customFormat="1" ht="32.4" customHeight="1" x14ac:dyDescent="0.25">
      <c r="A28" s="575" t="s">
        <v>310</v>
      </c>
      <c r="B28" s="575"/>
      <c r="C28" s="575"/>
      <c r="D28" s="575"/>
      <c r="E28" s="575"/>
      <c r="F28" s="575"/>
      <c r="G28" s="575"/>
    </row>
    <row r="29" spans="1:56" ht="35.4" customHeight="1" x14ac:dyDescent="0.25">
      <c r="A29" s="576" t="s">
        <v>311</v>
      </c>
      <c r="B29" s="576"/>
      <c r="C29" s="576"/>
      <c r="D29" s="576"/>
      <c r="E29" s="576"/>
      <c r="F29" s="576"/>
      <c r="G29" s="576"/>
    </row>
    <row r="30" spans="1:56" x14ac:dyDescent="0.25">
      <c r="A30" s="157"/>
      <c r="B30" s="157"/>
    </row>
    <row r="31" spans="1:56" ht="7.2" customHeight="1" x14ac:dyDescent="0.25">
      <c r="B31" s="158"/>
      <c r="C31" s="159"/>
      <c r="D31" s="158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0"/>
      <c r="AL31" s="160"/>
      <c r="AM31" s="160"/>
      <c r="AN31" s="161"/>
      <c r="AO31" s="161"/>
      <c r="AP31" s="161"/>
      <c r="AQ31" s="160"/>
    </row>
    <row r="32" spans="1:56" s="158" customFormat="1" ht="66.599999999999994" customHeight="1" x14ac:dyDescent="0.3">
      <c r="A32" s="577" t="s">
        <v>270</v>
      </c>
      <c r="B32" s="577"/>
      <c r="C32" s="577"/>
      <c r="D32" s="577"/>
      <c r="E32" s="577"/>
      <c r="F32" s="577"/>
      <c r="G32" s="577"/>
      <c r="H32" s="162"/>
      <c r="I32" s="162"/>
      <c r="J32" s="162"/>
      <c r="K32" s="162"/>
      <c r="L32" s="162"/>
      <c r="M32" s="162"/>
      <c r="N32" s="162"/>
      <c r="O32" s="163" t="s">
        <v>296</v>
      </c>
      <c r="P32" s="162"/>
    </row>
    <row r="33" spans="1:7" x14ac:dyDescent="0.25">
      <c r="A33" s="164"/>
      <c r="B33" s="165"/>
      <c r="C33" s="165"/>
      <c r="D33" s="165"/>
      <c r="E33" s="165"/>
      <c r="F33" s="165"/>
      <c r="G33" s="165"/>
    </row>
    <row r="34" spans="1:7" x14ac:dyDescent="0.25">
      <c r="A34" s="578" t="s">
        <v>297</v>
      </c>
      <c r="B34" s="578"/>
      <c r="C34" s="578"/>
      <c r="D34" s="578"/>
      <c r="E34" s="165"/>
      <c r="F34" s="165"/>
      <c r="G34" s="165"/>
    </row>
  </sheetData>
  <mergeCells count="45"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E7:E8"/>
    <mergeCell ref="F7:F8"/>
    <mergeCell ref="G7:G8"/>
    <mergeCell ref="L10:L14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A28:G28"/>
    <mergeCell ref="A29:G29"/>
    <mergeCell ref="A32:G32"/>
    <mergeCell ref="A34:D34"/>
    <mergeCell ref="O16:O20"/>
    <mergeCell ref="A21:A25"/>
    <mergeCell ref="B21:B25"/>
    <mergeCell ref="C21:C25"/>
    <mergeCell ref="N21:N25"/>
    <mergeCell ref="O21:O25"/>
    <mergeCell ref="A16:A20"/>
    <mergeCell ref="B16:B20"/>
    <mergeCell ref="C16:C20"/>
    <mergeCell ref="M16:M20"/>
    <mergeCell ref="N16:N20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2021-02-11T09:07:53Z</cp:lastPrinted>
  <dcterms:created xsi:type="dcterms:W3CDTF">2011-05-17T05:04:33Z</dcterms:created>
  <dcterms:modified xsi:type="dcterms:W3CDTF">2021-02-11T14:04:34Z</dcterms:modified>
</cp:coreProperties>
</file>